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 tabRatio="598"/>
  </bookViews>
  <sheets>
    <sheet name="Planilha" sheetId="1" r:id="rId1"/>
    <sheet name="Cronograma" sheetId="3" r:id="rId2"/>
  </sheets>
  <externalReferences>
    <externalReference r:id="rId3"/>
    <externalReference r:id="rId4"/>
  </externalReferences>
  <definedNames>
    <definedName name="_xlnm.Print_Titles" localSheetId="0">Planilha!$1:$7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B12" i="1"/>
  <c r="N42" i="3" l="1"/>
  <c r="M42" i="3"/>
  <c r="B29" i="3"/>
  <c r="B37" i="3" l="1"/>
  <c r="B35" i="3"/>
  <c r="B33" i="3"/>
  <c r="B31" i="3"/>
  <c r="B27" i="3"/>
  <c r="B25" i="3"/>
  <c r="B23" i="3"/>
  <c r="B21" i="3"/>
  <c r="B19" i="3"/>
  <c r="B17" i="3"/>
  <c r="B15" i="3"/>
  <c r="B13" i="3"/>
  <c r="B11" i="3"/>
  <c r="B9" i="3"/>
  <c r="B7" i="3"/>
  <c r="F24" i="1" l="1"/>
  <c r="G39" i="3" s="1"/>
  <c r="B24" i="1"/>
  <c r="B39" i="3" s="1"/>
  <c r="H24" i="1" l="1"/>
  <c r="H25" i="1" s="1"/>
  <c r="Q39" i="3"/>
  <c r="Q42" i="3" l="1"/>
  <c r="O42" i="3"/>
  <c r="F18" i="1"/>
  <c r="Q27" i="3" s="1"/>
  <c r="D27" i="3" s="1"/>
  <c r="F19" i="1"/>
  <c r="Q29" i="3" s="1"/>
  <c r="F20" i="1"/>
  <c r="Q31" i="3" s="1"/>
  <c r="F10" i="1"/>
  <c r="F16" i="1"/>
  <c r="F17" i="1"/>
  <c r="F9" i="1"/>
  <c r="F11" i="1"/>
  <c r="F12" i="1"/>
  <c r="F13" i="1"/>
  <c r="F15" i="1"/>
  <c r="F8" i="1"/>
  <c r="F14" i="1"/>
  <c r="F22" i="1" l="1"/>
  <c r="Q35" i="3" s="1"/>
  <c r="F29" i="3"/>
  <c r="E29" i="3"/>
  <c r="F23" i="1"/>
  <c r="G31" i="3"/>
  <c r="F31" i="3"/>
  <c r="Q19" i="3"/>
  <c r="G14" i="1"/>
  <c r="Q23" i="3"/>
  <c r="G16" i="1"/>
  <c r="Q7" i="3"/>
  <c r="D7" i="3" s="1"/>
  <c r="G8" i="1"/>
  <c r="Q11" i="3"/>
  <c r="D11" i="3" s="1"/>
  <c r="G10" i="1"/>
  <c r="Q21" i="3"/>
  <c r="G15" i="1"/>
  <c r="Q9" i="3"/>
  <c r="D9" i="3" s="1"/>
  <c r="G9" i="1"/>
  <c r="G20" i="1"/>
  <c r="Q15" i="3"/>
  <c r="G12" i="1"/>
  <c r="G18" i="1"/>
  <c r="Q13" i="3"/>
  <c r="G11" i="1"/>
  <c r="Q17" i="3"/>
  <c r="G13" i="1"/>
  <c r="Q25" i="3"/>
  <c r="G17" i="1"/>
  <c r="G19" i="1"/>
  <c r="F21" i="1"/>
  <c r="Q33" i="3" s="1"/>
  <c r="D33" i="3" s="1"/>
  <c r="F25" i="1" l="1"/>
  <c r="F23" i="3"/>
  <c r="E23" i="3"/>
  <c r="D23" i="3"/>
  <c r="E35" i="3"/>
  <c r="D35" i="3"/>
  <c r="F35" i="3"/>
  <c r="G35" i="3"/>
  <c r="F25" i="3"/>
  <c r="D25" i="3"/>
  <c r="E25" i="3"/>
  <c r="E13" i="3"/>
  <c r="D13" i="3"/>
  <c r="D21" i="3"/>
  <c r="F21" i="3"/>
  <c r="E21" i="3"/>
  <c r="F15" i="3"/>
  <c r="E15" i="3"/>
  <c r="D15" i="3"/>
  <c r="D19" i="3"/>
  <c r="F19" i="3"/>
  <c r="E19" i="3"/>
  <c r="D17" i="3"/>
  <c r="F17" i="3"/>
  <c r="E17" i="3"/>
  <c r="G23" i="1"/>
  <c r="G37" i="3" s="1"/>
  <c r="Q37" i="3"/>
  <c r="K41" i="3"/>
  <c r="L41" i="3"/>
  <c r="I41" i="3"/>
  <c r="M41" i="3"/>
  <c r="M43" i="3" s="1"/>
  <c r="J41" i="3"/>
  <c r="N41" i="3"/>
  <c r="N43" i="3" s="1"/>
  <c r="G21" i="1"/>
  <c r="G22" i="1"/>
  <c r="E41" i="3" l="1"/>
  <c r="E43" i="3" s="1"/>
  <c r="D41" i="3"/>
  <c r="D42" i="3" s="1"/>
  <c r="F41" i="3"/>
  <c r="F42" i="3" s="1"/>
  <c r="Q41" i="3"/>
  <c r="Q43" i="3" s="1"/>
  <c r="J42" i="3"/>
  <c r="J43" i="3"/>
  <c r="L42" i="3"/>
  <c r="L43" i="3"/>
  <c r="K43" i="3"/>
  <c r="K42" i="3"/>
  <c r="I43" i="3"/>
  <c r="I42" i="3"/>
  <c r="G41" i="3"/>
  <c r="H41" i="3"/>
  <c r="O41" i="3"/>
  <c r="O43" i="3" s="1"/>
  <c r="G25" i="1"/>
  <c r="G26" i="1" s="1"/>
  <c r="D43" i="3" l="1"/>
  <c r="F43" i="3"/>
  <c r="E42" i="3"/>
  <c r="H42" i="3"/>
  <c r="H43" i="3"/>
  <c r="G42" i="3"/>
  <c r="G43" i="3"/>
</calcChain>
</file>

<file path=xl/sharedStrings.xml><?xml version="1.0" encoding="utf-8"?>
<sst xmlns="http://schemas.openxmlformats.org/spreadsheetml/2006/main" count="106" uniqueCount="82">
  <si>
    <t>TOTAIS</t>
  </si>
  <si>
    <t>CONTRAPARTIDA</t>
  </si>
  <si>
    <t>TOMADOR:</t>
  </si>
  <si>
    <t>UNIDADE</t>
  </si>
  <si>
    <t>FEHIDRO</t>
  </si>
  <si>
    <t>FONTE DO RECURSO</t>
  </si>
  <si>
    <t>RESPONSÁVEL TÉCNICO</t>
  </si>
  <si>
    <t>VALOR UNITÁRIO</t>
  </si>
  <si>
    <t>VALOR TOTAL</t>
  </si>
  <si>
    <t>ITEM</t>
  </si>
  <si>
    <t>valores em R$</t>
  </si>
  <si>
    <t>QUANT.</t>
  </si>
  <si>
    <t>FUNDO ESTADUAL DE RECURSOS HÍDRICOS - FEHIDRO</t>
  </si>
  <si>
    <t>EMPREENDIMENTO:</t>
  </si>
  <si>
    <t>Nº</t>
  </si>
  <si>
    <t>OUTRAS FONTES FINANCIADORAS</t>
  </si>
  <si>
    <t>RESPONSÁVEL LEGAL (2) - Somente nos casos do Proponente Tomador onde mais de um dirigente assina o contrato</t>
  </si>
  <si>
    <t>GOVERNO DO ESTADO DE SÃO PAULO</t>
  </si>
  <si>
    <t>ANEXO VIII DO MPO
PLANILHA DE ORÇAMENTO</t>
  </si>
  <si>
    <t>PREFEITO MUNICIPAL</t>
  </si>
  <si>
    <t>ANEXO VII DO MPO
CRONOGRAMA FÍSICO- FINANCEIRO</t>
  </si>
  <si>
    <t xml:space="preserve">TOMADOR:  </t>
  </si>
  <si>
    <t>EMPREENDIMENTO</t>
  </si>
  <si>
    <t>DISCRIMINAÇÃO</t>
  </si>
  <si>
    <t>realizado até</t>
  </si>
  <si>
    <t>A Realizar em (  X ) Mes(es)  (   ) Bimestre(s)  (   ) Trimestre(s)  (   ) Quadrimestre(s)  (   ) Semestre(s)</t>
  </si>
  <si>
    <t>ÚLTIMA</t>
  </si>
  <si>
    <t>Total (em R$)</t>
  </si>
  <si>
    <t>DE  ATIVIDADES</t>
  </si>
  <si>
    <t xml:space="preserve">  /    /     </t>
  </si>
  <si>
    <t>Programação Financeira Preliminar (Preenchida pelo Proponente) - Utilize as colunas ao lado para indicar as parcelas de liberações previstas, conf. o desenvolvimento do empreendimento e/ou o processo licitatório, sendo a última de no mínimo 10% do valor FEHIDRO.</t>
  </si>
  <si>
    <t>DESEMBOLSO APROVADO  (Preenchido pelo AgenteTécnico, define número e valor de cada parcela)</t>
  </si>
  <si>
    <t>CONTRAPARTIDA APROVADA  (Preenchido pelo AgenteTécnico, define número e valor de cada parcela))</t>
  </si>
  <si>
    <t>Responsável Técnico</t>
  </si>
  <si>
    <t>Representante Legal Tomador</t>
  </si>
  <si>
    <t>Agente Técnico:</t>
  </si>
  <si>
    <t>Nome:</t>
  </si>
  <si>
    <t>Nome(1):</t>
  </si>
  <si>
    <t>Nome do Analista:</t>
  </si>
  <si>
    <t>Reg. Profissional:</t>
  </si>
  <si>
    <t>Assinatura:</t>
  </si>
  <si>
    <t>Somente no caso do Proponente Tomador onde mais de um Dirigente assina o contrato.</t>
  </si>
  <si>
    <t>Nome do Resp. pela Unidade:</t>
  </si>
  <si>
    <t>Nome(2):</t>
  </si>
  <si>
    <t>RG:</t>
  </si>
  <si>
    <t>CPF:</t>
  </si>
  <si>
    <t>Total Geral</t>
  </si>
  <si>
    <t>PAULO RICARDO DA SILVA  RG: 24.547.579-5    CPF: 141.776.108-36</t>
  </si>
  <si>
    <t>RICARDO GONÇALVES BRITO - CREA: 5069840636</t>
  </si>
  <si>
    <t>RICARDO GONÇALVES BRITO - ENG. CIVIL</t>
  </si>
  <si>
    <t>CREA: 5069840636</t>
  </si>
  <si>
    <t>PAULO RICARDO DA SILVA</t>
  </si>
  <si>
    <t>RG: 24.547.579-5</t>
  </si>
  <si>
    <t>CPF: 141.776.108-36</t>
  </si>
  <si>
    <t>Placa de identificação para obra</t>
  </si>
  <si>
    <t>m²</t>
  </si>
  <si>
    <t>Escavação e carga mecanizada em solo de 2ª categoria, em campo aberto</t>
  </si>
  <si>
    <t>Transporte de solo de 1ª e 2ª categoria por caminhão até o 2° km</t>
  </si>
  <si>
    <t>m³</t>
  </si>
  <si>
    <t>Broca em concreto armado diâmetro de 20 cm - completa</t>
  </si>
  <si>
    <t>Armadura em barra de aço CA-50 (A ou B) fyk= 500 MPa</t>
  </si>
  <si>
    <t>Aço CA-50-A (Vergalhão de 12,5mm de diâmetro)</t>
  </si>
  <si>
    <t>Concreto usinado, fck = 20,0 MPa - para bombeamento</t>
  </si>
  <si>
    <t>Lançamento e adensamento de concreto ou massa em estrutura</t>
  </si>
  <si>
    <t>Forma em madeira comum para fundação (reutilização de 5 vezes)</t>
  </si>
  <si>
    <t>m</t>
  </si>
  <si>
    <t>kg</t>
  </si>
  <si>
    <t>Limpeza mecanizada do terreno, inclusive troncos até 15 cm de diâmetro, com caminhão à disposição, dentro e fora da obra, com transporte no raio de até 1,0 km</t>
  </si>
  <si>
    <t>Limpeza e regularização de áreas para ajardinamento (jardins e canteiros)</t>
  </si>
  <si>
    <t>Plantio de grama batatais em placas (praças e áreas abertas)</t>
  </si>
  <si>
    <t>GLOBAL</t>
  </si>
  <si>
    <t>INDICAR DATA BASE  (03/2018)</t>
  </si>
  <si>
    <t>CONTRAPARTIDA (2%)</t>
  </si>
  <si>
    <t>FINANCIAMENTO (98%)</t>
  </si>
  <si>
    <t>CANALIZAÇÃO DE ÁREAS VULNERÁVEIS A INUNDAÇÃO , CRIAÇÃO DO PARQUE LINEAR DO PACINHO (TRECHO 02)</t>
  </si>
  <si>
    <t>CPOS  174 data base : 03/2019</t>
  </si>
  <si>
    <t>SECRETARIA DE INFRAESTRUTURA E MEIO AMBIENTE</t>
  </si>
  <si>
    <t>CANALIZAÇÃO DE ÁREAS VULNERÁVEIS A INUNDAÇÃO , CRIAÇÃO DO PARQUE LINEAR DO PACINHO (TRECHO 01)</t>
  </si>
  <si>
    <t>PREFEITURA DO MUNICÍPIO DE SÃO MIGUEL ARCANJO</t>
  </si>
  <si>
    <t>(DER 36.01.01.01.99 ) - INST.CANTEIRO TIPO I (1,500%)</t>
  </si>
  <si>
    <t xml:space="preserve">(DER 36.01.01.02.99) - OPER./MANUTENCAO CANTEIRO I (0,875%) </t>
  </si>
  <si>
    <t>(DER 36.01.01.03.99) - DESMOBILIZACAO CANTEIRO I (0,125%)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</si>
</sst>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Cr$&quot;* #,##0.00_);_(&quot;Cr$&quot;* \(#,##0.00\);_(&quot;Cr$&quot;* &quot;-&quot;??_);_(@_)"/>
    <numFmt numFmtId="166" formatCode="dd\-mmm\-yy"/>
  </numFmts>
  <fonts count="31" x14ac:knownFonts="1">
    <font>
      <sz val="10"/>
      <name val="Arial"/>
    </font>
    <font>
      <sz val="10"/>
      <name val="Arial"/>
    </font>
    <font>
      <sz val="10"/>
      <color indexed="56"/>
      <name val="Verdana"/>
      <family val="2"/>
    </font>
    <font>
      <b/>
      <sz val="10"/>
      <color indexed="56"/>
      <name val="Verdana"/>
      <family val="2"/>
    </font>
    <font>
      <b/>
      <sz val="11"/>
      <color indexed="56"/>
      <name val="Verdana"/>
      <family val="2"/>
    </font>
    <font>
      <b/>
      <sz val="9"/>
      <color indexed="56"/>
      <name val="Verdana"/>
      <family val="2"/>
    </font>
    <font>
      <sz val="11"/>
      <color indexed="56"/>
      <name val="Verdana"/>
      <family val="2"/>
    </font>
    <font>
      <b/>
      <i/>
      <sz val="11"/>
      <color indexed="56"/>
      <name val="Verdana"/>
      <family val="2"/>
    </font>
    <font>
      <b/>
      <sz val="14"/>
      <color indexed="56"/>
      <name val="Verdana"/>
      <family val="2"/>
    </font>
    <font>
      <sz val="10"/>
      <color indexed="10"/>
      <name val="Verdana"/>
      <family val="2"/>
    </font>
    <font>
      <b/>
      <sz val="8"/>
      <color indexed="56"/>
      <name val="Verdana"/>
      <family val="2"/>
    </font>
    <font>
      <b/>
      <sz val="11"/>
      <color indexed="10"/>
      <name val="Verdana"/>
      <family val="2"/>
    </font>
    <font>
      <b/>
      <sz val="16"/>
      <color indexed="56"/>
      <name val="Verdana"/>
      <family val="2"/>
    </font>
    <font>
      <sz val="13"/>
      <color indexed="56"/>
      <name val="Verdana"/>
      <family val="2"/>
    </font>
    <font>
      <b/>
      <sz val="12"/>
      <color indexed="56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sz val="12"/>
      <color indexed="56"/>
      <name val="Verdana"/>
      <family val="2"/>
    </font>
    <font>
      <sz val="16"/>
      <color indexed="56"/>
      <name val="Verdana"/>
      <family val="2"/>
    </font>
    <font>
      <b/>
      <sz val="16"/>
      <color indexed="10"/>
      <name val="Verdana"/>
      <family val="2"/>
    </font>
    <font>
      <b/>
      <sz val="20"/>
      <color indexed="56"/>
      <name val="Verdana"/>
      <family val="2"/>
    </font>
    <font>
      <sz val="20"/>
      <color indexed="56"/>
      <name val="Verdana"/>
      <family val="2"/>
    </font>
    <font>
      <sz val="14"/>
      <color indexed="56"/>
      <name val="Verdana"/>
      <family val="2"/>
    </font>
    <font>
      <sz val="10"/>
      <color indexed="56"/>
      <name val="Arial"/>
      <family val="2"/>
    </font>
    <font>
      <b/>
      <i/>
      <sz val="12"/>
      <color indexed="10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3" tint="-0.249977111117893"/>
      <name val="Verdana"/>
      <family val="2"/>
    </font>
    <font>
      <b/>
      <sz val="12"/>
      <color theme="3" tint="0.39997558519241921"/>
      <name val="Verdana"/>
      <family val="2"/>
    </font>
    <font>
      <b/>
      <sz val="12"/>
      <color theme="3" tint="-0.24997711111789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/>
      <bottom/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6"/>
      </left>
      <right/>
      <top/>
      <bottom/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thin">
        <color indexed="56"/>
      </left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/>
      <top/>
      <bottom style="thin">
        <color indexed="8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56"/>
      </right>
      <top style="medium">
        <color indexed="56"/>
      </top>
      <bottom style="medium">
        <color indexed="56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56"/>
      </right>
      <top style="thin">
        <color indexed="8"/>
      </top>
      <bottom/>
      <diagonal/>
    </border>
    <border>
      <left style="thin">
        <color indexed="8"/>
      </left>
      <right style="medium">
        <color indexed="56"/>
      </right>
      <top/>
      <bottom/>
      <diagonal/>
    </border>
    <border>
      <left style="thick">
        <color indexed="8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/>
      <diagonal/>
    </border>
    <border>
      <left style="medium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medium">
        <color indexed="56"/>
      </right>
      <top/>
      <bottom style="thin">
        <color indexed="56"/>
      </bottom>
      <diagonal/>
    </border>
    <border>
      <left/>
      <right/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/>
      <diagonal/>
    </border>
    <border>
      <left style="thick">
        <color indexed="8"/>
      </left>
      <right/>
      <top/>
      <bottom style="medium">
        <color indexed="56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 style="medium">
        <color indexed="56"/>
      </right>
      <top style="medium">
        <color theme="4" tint="-0.499984740745262"/>
      </top>
      <bottom/>
      <diagonal/>
    </border>
    <border>
      <left style="medium">
        <color indexed="56"/>
      </left>
      <right style="medium">
        <color theme="4" tint="-0.499984740745262"/>
      </right>
      <top style="medium">
        <color indexed="56"/>
      </top>
      <bottom style="medium">
        <color indexed="56"/>
      </bottom>
      <diagonal/>
    </border>
    <border>
      <left/>
      <right style="medium">
        <color theme="4" tint="-0.499984740745262"/>
      </right>
      <top/>
      <bottom style="medium">
        <color indexed="56"/>
      </bottom>
      <diagonal/>
    </border>
    <border>
      <left style="medium">
        <color indexed="64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indexed="64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indexed="56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indexed="56"/>
      </top>
      <bottom/>
      <diagonal/>
    </border>
    <border>
      <left style="medium">
        <color theme="4" tint="-0.499984740745262"/>
      </left>
      <right style="medium">
        <color indexed="56"/>
      </right>
      <top/>
      <bottom style="thin">
        <color indexed="8"/>
      </bottom>
      <diagonal/>
    </border>
    <border>
      <left style="medium">
        <color theme="4" tint="-0.499984740745262"/>
      </left>
      <right style="medium">
        <color indexed="56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/>
      <top style="medium">
        <color theme="4" tint="-0.499984740745262"/>
      </top>
      <bottom style="medium">
        <color indexed="56"/>
      </bottom>
      <diagonal/>
    </border>
    <border>
      <left/>
      <right/>
      <top style="medium">
        <color theme="4" tint="-0.499984740745262"/>
      </top>
      <bottom style="medium">
        <color indexed="56"/>
      </bottom>
      <diagonal/>
    </border>
    <border>
      <left/>
      <right style="medium">
        <color indexed="56"/>
      </right>
      <top style="medium">
        <color theme="4" tint="-0.499984740745262"/>
      </top>
      <bottom style="medium">
        <color indexed="56"/>
      </bottom>
      <diagonal/>
    </border>
    <border>
      <left style="medium">
        <color indexed="56"/>
      </left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indexed="56"/>
      </left>
      <right style="medium">
        <color theme="4" tint="-0.499984740745262"/>
      </right>
      <top/>
      <bottom style="medium">
        <color indexed="56"/>
      </bottom>
      <diagonal/>
    </border>
    <border>
      <left style="medium">
        <color theme="4" tint="-0.499984740745262"/>
      </left>
      <right style="medium">
        <color indexed="56"/>
      </right>
      <top style="thin">
        <color indexed="8"/>
      </top>
      <bottom style="thin">
        <color indexed="8"/>
      </bottom>
      <diagonal/>
    </border>
    <border>
      <left style="medium">
        <color indexed="56"/>
      </left>
      <right style="medium">
        <color theme="4" tint="-0.499984740745262"/>
      </right>
      <top style="medium">
        <color indexed="56"/>
      </top>
      <bottom style="thin">
        <color indexed="38"/>
      </bottom>
      <diagonal/>
    </border>
    <border>
      <left style="medium">
        <color indexed="56"/>
      </left>
      <right style="medium">
        <color theme="4" tint="-0.499984740745262"/>
      </right>
      <top style="thin">
        <color indexed="21"/>
      </top>
      <bottom style="medium">
        <color indexed="56"/>
      </bottom>
      <diagonal/>
    </border>
    <border>
      <left style="medium">
        <color theme="4" tint="-0.499984740745262"/>
      </left>
      <right style="thick">
        <color indexed="8"/>
      </right>
      <top style="medium">
        <color indexed="56"/>
      </top>
      <bottom style="medium">
        <color indexed="56"/>
      </bottom>
      <diagonal/>
    </border>
    <border>
      <left style="medium">
        <color theme="4" tint="-0.499984740745262"/>
      </left>
      <right/>
      <top style="medium">
        <color indexed="56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indexed="64"/>
      </top>
      <bottom style="medium">
        <color indexed="8"/>
      </bottom>
      <diagonal/>
    </border>
    <border>
      <left style="medium">
        <color theme="4" tint="-0.499984740745262"/>
      </left>
      <right/>
      <top style="medium">
        <color indexed="64"/>
      </top>
      <bottom style="medium">
        <color theme="4" tint="-0.499984740745262"/>
      </bottom>
      <diagonal/>
    </border>
    <border>
      <left/>
      <right/>
      <top style="medium">
        <color indexed="64"/>
      </top>
      <bottom style="medium">
        <color theme="4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-0.499984740745262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theme="4" tint="-0.499984740745262"/>
      </left>
      <right style="thick">
        <color indexed="8"/>
      </right>
      <top/>
      <bottom style="medium">
        <color indexed="56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 style="thin">
        <color indexed="8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indexed="8"/>
      </top>
      <bottom style="thin">
        <color indexed="8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indexed="8"/>
      </top>
      <bottom/>
      <diagonal/>
    </border>
    <border>
      <left style="medium">
        <color theme="3" tint="-0.249977111117893"/>
      </left>
      <right style="medium">
        <color theme="3" tint="-0.249977111117893"/>
      </right>
      <top/>
      <bottom style="thin">
        <color indexed="8"/>
      </bottom>
      <diagonal/>
    </border>
    <border>
      <left style="medium">
        <color theme="3" tint="-0.249977111117893"/>
      </left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 style="medium">
        <color theme="3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indexed="64"/>
      </top>
      <bottom style="thin">
        <color theme="3" tint="-0.249977111117893"/>
      </bottom>
      <diagonal/>
    </border>
    <border>
      <left style="medium">
        <color theme="3" tint="-0.249977111117893"/>
      </left>
      <right style="thin">
        <color indexed="8"/>
      </right>
      <top style="thin">
        <color indexed="8"/>
      </top>
      <bottom style="thin">
        <color theme="3" tint="-0.249977111117893"/>
      </bottom>
      <diagonal/>
    </border>
    <border>
      <left style="medium">
        <color theme="3" tint="-0.249977111117893"/>
      </left>
      <right style="thin">
        <color indexed="8"/>
      </right>
      <top style="thin">
        <color theme="3" tint="-0.249977111117893"/>
      </top>
      <bottom style="thin">
        <color theme="3" tint="-0.249977111117893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theme="3" tint="-0.249977111117893"/>
      </top>
      <bottom/>
      <diagonal/>
    </border>
    <border>
      <left style="medium">
        <color theme="3" tint="-0.249977111117893"/>
      </left>
      <right style="medium">
        <color theme="3" tint="-0.249977111117893"/>
      </right>
      <top/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/>
      <top/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/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thin">
        <color theme="3" tint="-0.249977111117893"/>
      </bottom>
      <diagonal/>
    </border>
    <border>
      <left/>
      <right style="medium">
        <color theme="3" tint="-0.249977111117893"/>
      </right>
      <top style="thin">
        <color theme="3" tint="-0.249977111117893"/>
      </top>
      <bottom/>
      <diagonal/>
    </border>
    <border>
      <left/>
      <right style="medium">
        <color theme="3" tint="-0.249977111117893"/>
      </right>
      <top/>
      <bottom style="thin">
        <color theme="3" tint="-0.249977111117893"/>
      </bottom>
      <diagonal/>
    </border>
    <border>
      <left style="thin">
        <color theme="3" tint="-0.249977111117893"/>
      </left>
      <right style="medium">
        <color theme="3" tint="-0.249977111117893"/>
      </right>
      <top style="thin">
        <color theme="3" tint="-0.249977111117893"/>
      </top>
      <bottom/>
      <diagonal/>
    </border>
    <border>
      <left style="thin">
        <color theme="3" tint="-0.249977111117893"/>
      </left>
      <right style="medium">
        <color theme="3" tint="-0.249977111117893"/>
      </right>
      <top/>
      <bottom style="thin">
        <color theme="3" tint="-0.249977111117893"/>
      </bottom>
      <diagonal/>
    </border>
    <border>
      <left/>
      <right style="medium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theme="3" tint="-0.249977111117893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56"/>
      </right>
      <top style="medium">
        <color indexed="64"/>
      </top>
      <bottom style="medium">
        <color indexed="64"/>
      </bottom>
      <diagonal/>
    </border>
    <border>
      <left/>
      <right style="medium">
        <color indexed="56"/>
      </right>
      <top style="medium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/>
      <top/>
      <bottom style="medium">
        <color theme="3" tint="-0.249977111117893"/>
      </bottom>
      <diagonal/>
    </border>
    <border>
      <left style="medium">
        <color theme="4" tint="-0.499984740745262"/>
      </left>
      <right/>
      <top style="medium">
        <color indexed="56"/>
      </top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theme="3" tint="-0.249977111117893"/>
      </left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</cellStyleXfs>
  <cellXfs count="321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NumberFormat="1" applyFont="1" applyFill="1" applyBorder="1" applyAlignment="1"/>
    <xf numFmtId="0" fontId="3" fillId="0" borderId="0" xfId="0" applyFont="1"/>
    <xf numFmtId="0" fontId="5" fillId="0" borderId="0" xfId="0" applyNumberFormat="1" applyFont="1" applyFill="1" applyBorder="1" applyAlignment="1" applyProtection="1">
      <protection locked="0" hidden="1"/>
    </xf>
    <xf numFmtId="0" fontId="4" fillId="0" borderId="0" xfId="0" applyFont="1"/>
    <xf numFmtId="2" fontId="6" fillId="0" borderId="0" xfId="0" applyNumberFormat="1" applyFont="1"/>
    <xf numFmtId="2" fontId="6" fillId="0" borderId="0" xfId="0" applyNumberFormat="1" applyFont="1" applyBorder="1"/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 applyProtection="1">
      <protection locked="0" hidden="1"/>
    </xf>
    <xf numFmtId="0" fontId="4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shrinkToFit="1"/>
    </xf>
    <xf numFmtId="0" fontId="2" fillId="0" borderId="3" xfId="0" applyFont="1" applyBorder="1"/>
    <xf numFmtId="0" fontId="2" fillId="0" borderId="4" xfId="0" applyFont="1" applyFill="1" applyBorder="1" applyAlignment="1">
      <alignment shrinkToFit="1"/>
    </xf>
    <xf numFmtId="0" fontId="2" fillId="0" borderId="5" xfId="0" applyFont="1" applyFill="1" applyBorder="1" applyAlignment="1">
      <alignment shrinkToFit="1"/>
    </xf>
    <xf numFmtId="0" fontId="13" fillId="0" borderId="3" xfId="0" applyFont="1" applyFill="1" applyBorder="1" applyAlignment="1">
      <alignment shrinkToFit="1"/>
    </xf>
    <xf numFmtId="0" fontId="13" fillId="0" borderId="0" xfId="0" applyFont="1" applyFill="1" applyBorder="1" applyAlignment="1">
      <alignment shrinkToFit="1"/>
    </xf>
    <xf numFmtId="0" fontId="17" fillId="0" borderId="0" xfId="0" applyFont="1" applyBorder="1"/>
    <xf numFmtId="165" fontId="12" fillId="0" borderId="6" xfId="0" applyNumberFormat="1" applyFont="1" applyFill="1" applyBorder="1" applyAlignment="1" applyProtection="1">
      <alignment horizontal="center" vertical="center" shrinkToFit="1"/>
      <protection locked="0"/>
    </xf>
    <xf numFmtId="1" fontId="12" fillId="0" borderId="1" xfId="0" applyNumberFormat="1" applyFont="1" applyFill="1" applyBorder="1" applyAlignment="1" applyProtection="1">
      <alignment horizontal="center" shrinkToFit="1"/>
      <protection locked="0"/>
    </xf>
    <xf numFmtId="1" fontId="12" fillId="0" borderId="7" xfId="0" applyNumberFormat="1" applyFont="1" applyFill="1" applyBorder="1" applyAlignment="1" applyProtection="1">
      <alignment horizontal="center" shrinkToFit="1"/>
      <protection locked="0"/>
    </xf>
    <xf numFmtId="4" fontId="2" fillId="0" borderId="0" xfId="0" applyNumberFormat="1" applyFont="1" applyBorder="1"/>
    <xf numFmtId="0" fontId="14" fillId="0" borderId="0" xfId="0" applyFont="1" applyBorder="1"/>
    <xf numFmtId="0" fontId="3" fillId="0" borderId="0" xfId="0" applyFont="1" applyBorder="1"/>
    <xf numFmtId="39" fontId="12" fillId="0" borderId="1" xfId="0" applyNumberFormat="1" applyFont="1" applyFill="1" applyBorder="1" applyAlignment="1" applyProtection="1">
      <alignment shrinkToFit="1"/>
      <protection locked="0"/>
    </xf>
    <xf numFmtId="39" fontId="12" fillId="0" borderId="8" xfId="0" applyNumberFormat="1" applyFont="1" applyFill="1" applyBorder="1" applyAlignment="1" applyProtection="1">
      <alignment shrinkToFit="1"/>
      <protection locked="0"/>
    </xf>
    <xf numFmtId="39" fontId="1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Fill="1" applyBorder="1" applyAlignment="1" applyProtection="1">
      <alignment horizontal="left" vertical="center" wrapText="1"/>
      <protection locked="0"/>
    </xf>
    <xf numFmtId="39" fontId="19" fillId="0" borderId="10" xfId="0" applyNumberFormat="1" applyFont="1" applyFill="1" applyBorder="1" applyAlignment="1" applyProtection="1">
      <alignment shrinkToFit="1"/>
      <protection locked="0"/>
    </xf>
    <xf numFmtId="39" fontId="19" fillId="0" borderId="11" xfId="0" applyNumberFormat="1" applyFont="1" applyFill="1" applyBorder="1" applyAlignment="1" applyProtection="1">
      <alignment shrinkToFit="1"/>
      <protection locked="0"/>
    </xf>
    <xf numFmtId="39" fontId="19" fillId="0" borderId="12" xfId="0" applyNumberFormat="1" applyFont="1" applyFill="1" applyBorder="1" applyAlignment="1" applyProtection="1">
      <alignment shrinkToFit="1"/>
      <protection locked="0"/>
    </xf>
    <xf numFmtId="39" fontId="12" fillId="0" borderId="0" xfId="0" applyNumberFormat="1" applyFont="1" applyFill="1" applyBorder="1" applyAlignment="1" applyProtection="1">
      <alignment horizontal="right" shrinkToFit="1"/>
      <protection locked="0"/>
    </xf>
    <xf numFmtId="39" fontId="12" fillId="0" borderId="0" xfId="0" applyNumberFormat="1" applyFont="1" applyFill="1" applyBorder="1" applyAlignment="1" applyProtection="1">
      <alignment shrinkToFit="1"/>
      <protection locked="0"/>
    </xf>
    <xf numFmtId="0" fontId="22" fillId="0" borderId="0" xfId="0" applyFont="1" applyBorder="1"/>
    <xf numFmtId="0" fontId="2" fillId="0" borderId="0" xfId="0" applyFont="1" applyBorder="1" applyAlignment="1"/>
    <xf numFmtId="2" fontId="22" fillId="0" borderId="0" xfId="0" applyNumberFormat="1" applyFont="1" applyBorder="1" applyAlignment="1">
      <alignment shrinkToFit="1"/>
    </xf>
    <xf numFmtId="2" fontId="17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Fill="1" applyBorder="1"/>
    <xf numFmtId="0" fontId="2" fillId="0" borderId="13" xfId="0" applyFont="1" applyBorder="1"/>
    <xf numFmtId="0" fontId="12" fillId="0" borderId="13" xfId="0" applyFont="1" applyFill="1" applyBorder="1" applyAlignment="1" applyProtection="1">
      <alignment shrinkToFit="1"/>
      <protection locked="0"/>
    </xf>
    <xf numFmtId="0" fontId="12" fillId="0" borderId="0" xfId="0" applyFont="1" applyFill="1" applyBorder="1" applyAlignment="1" applyProtection="1">
      <alignment shrinkToFit="1"/>
      <protection locked="0"/>
    </xf>
    <xf numFmtId="0" fontId="18" fillId="0" borderId="0" xfId="0" applyFont="1" applyFill="1" applyBorder="1" applyAlignment="1" applyProtection="1">
      <alignment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5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2" fillId="0" borderId="67" xfId="0" applyFont="1" applyFill="1" applyBorder="1" applyAlignment="1" applyProtection="1">
      <alignment horizontal="center" shrinkToFit="1"/>
      <protection locked="0"/>
    </xf>
    <xf numFmtId="0" fontId="12" fillId="0" borderId="67" xfId="0" applyFont="1" applyFill="1" applyBorder="1" applyAlignment="1" applyProtection="1">
      <alignment horizontal="center" vertical="center" shrinkToFit="1"/>
      <protection locked="0"/>
    </xf>
    <xf numFmtId="39" fontId="12" fillId="0" borderId="68" xfId="0" applyNumberFormat="1" applyFont="1" applyFill="1" applyBorder="1" applyAlignment="1" applyProtection="1">
      <alignment shrinkToFit="1"/>
      <protection locked="0"/>
    </xf>
    <xf numFmtId="39" fontId="12" fillId="0" borderId="69" xfId="0" applyNumberFormat="1" applyFont="1" applyFill="1" applyBorder="1" applyAlignment="1" applyProtection="1">
      <alignment shrinkToFit="1"/>
      <protection locked="0"/>
    </xf>
    <xf numFmtId="39" fontId="19" fillId="0" borderId="70" xfId="0" applyNumberFormat="1" applyFont="1" applyFill="1" applyBorder="1" applyAlignment="1" applyProtection="1">
      <alignment horizontal="right" shrinkToFit="1"/>
      <protection locked="0"/>
    </xf>
    <xf numFmtId="39" fontId="19" fillId="0" borderId="71" xfId="0" applyNumberFormat="1" applyFont="1" applyFill="1" applyBorder="1" applyAlignment="1" applyProtection="1">
      <alignment shrinkToFit="1"/>
      <protection locked="0"/>
    </xf>
    <xf numFmtId="39" fontId="19" fillId="0" borderId="72" xfId="0" applyNumberFormat="1" applyFont="1" applyFill="1" applyBorder="1" applyAlignment="1" applyProtection="1">
      <alignment horizontal="right" shrinkToFit="1"/>
      <protection locked="0"/>
    </xf>
    <xf numFmtId="39" fontId="12" fillId="0" borderId="73" xfId="0" applyNumberFormat="1" applyFont="1" applyFill="1" applyBorder="1" applyAlignment="1" applyProtection="1">
      <alignment horizontal="right" shrinkToFit="1"/>
      <protection locked="0"/>
    </xf>
    <xf numFmtId="39" fontId="4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39" fontId="14" fillId="0" borderId="68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74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/>
    <xf numFmtId="0" fontId="3" fillId="0" borderId="0" xfId="0" applyFont="1" applyFill="1"/>
    <xf numFmtId="2" fontId="2" fillId="0" borderId="0" xfId="0" applyNumberFormat="1" applyFont="1" applyFill="1"/>
    <xf numFmtId="0" fontId="26" fillId="0" borderId="0" xfId="0" applyFont="1" applyFill="1" applyBorder="1"/>
    <xf numFmtId="0" fontId="27" fillId="0" borderId="0" xfId="0" applyFont="1" applyFill="1"/>
    <xf numFmtId="0" fontId="4" fillId="0" borderId="0" xfId="0" applyFont="1" applyFill="1"/>
    <xf numFmtId="2" fontId="6" fillId="0" borderId="0" xfId="0" applyNumberFormat="1" applyFont="1" applyFill="1"/>
    <xf numFmtId="0" fontId="2" fillId="0" borderId="15" xfId="0" applyFont="1" applyFill="1" applyBorder="1"/>
    <xf numFmtId="0" fontId="2" fillId="0" borderId="0" xfId="0" applyFont="1" applyFill="1" applyBorder="1" applyAlignment="1">
      <alignment wrapText="1"/>
    </xf>
    <xf numFmtId="0" fontId="9" fillId="0" borderId="0" xfId="0" applyFont="1" applyFill="1"/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center" vertical="center" wrapText="1"/>
    </xf>
    <xf numFmtId="39" fontId="14" fillId="0" borderId="16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7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8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9" xfId="0" applyNumberFormat="1" applyFont="1" applyFill="1" applyBorder="1" applyAlignment="1" applyProtection="1">
      <alignment horizontal="center" vertical="center" shrinkToFit="1"/>
      <protection locked="0"/>
    </xf>
    <xf numFmtId="39" fontId="18" fillId="0" borderId="17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20" xfId="0" applyFont="1" applyFill="1" applyBorder="1" applyAlignment="1" applyProtection="1">
      <alignment shrinkToFit="1"/>
      <protection locked="0"/>
    </xf>
    <xf numFmtId="39" fontId="8" fillId="0" borderId="20" xfId="0" applyNumberFormat="1" applyFont="1" applyFill="1" applyBorder="1" applyAlignment="1" applyProtection="1">
      <alignment horizontal="left" shrinkToFit="1"/>
      <protection locked="0"/>
    </xf>
    <xf numFmtId="39" fontId="8" fillId="0" borderId="21" xfId="0" applyNumberFormat="1" applyFont="1" applyFill="1" applyBorder="1" applyAlignment="1" applyProtection="1">
      <alignment horizontal="left" shrinkToFit="1"/>
      <protection locked="0"/>
    </xf>
    <xf numFmtId="39" fontId="2" fillId="0" borderId="0" xfId="0" applyNumberFormat="1" applyFont="1" applyBorder="1"/>
    <xf numFmtId="0" fontId="5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28" fillId="0" borderId="92" xfId="0" applyFont="1" applyBorder="1" applyAlignment="1">
      <alignment horizontal="left" vertical="center"/>
    </xf>
    <xf numFmtId="0" fontId="28" fillId="0" borderId="92" xfId="0" applyFont="1" applyBorder="1"/>
    <xf numFmtId="39" fontId="12" fillId="0" borderId="62" xfId="0" applyNumberFormat="1" applyFont="1" applyFill="1" applyBorder="1" applyAlignment="1" applyProtection="1">
      <alignment shrinkToFit="1"/>
      <protection locked="0"/>
    </xf>
    <xf numFmtId="166" fontId="12" fillId="0" borderId="62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01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02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64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69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62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33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07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65" xfId="0" applyNumberFormat="1" applyFont="1" applyFill="1" applyBorder="1" applyAlignment="1" applyProtection="1">
      <alignment horizontal="center" vertical="center" shrinkToFit="1"/>
      <protection locked="0"/>
    </xf>
    <xf numFmtId="39" fontId="4" fillId="0" borderId="62" xfId="0" applyNumberFormat="1" applyFont="1" applyFill="1" applyBorder="1" applyAlignment="1" applyProtection="1">
      <alignment horizontal="center" vertical="center" wrapText="1" shrinkToFit="1"/>
      <protection locked="0"/>
    </xf>
    <xf numFmtId="39" fontId="12" fillId="0" borderId="110" xfId="0" applyNumberFormat="1" applyFont="1" applyFill="1" applyBorder="1" applyAlignment="1" applyProtection="1">
      <alignment shrinkToFit="1"/>
      <protection locked="0"/>
    </xf>
    <xf numFmtId="39" fontId="12" fillId="0" borderId="116" xfId="0" applyNumberFormat="1" applyFont="1" applyFill="1" applyBorder="1" applyAlignment="1" applyProtection="1">
      <alignment horizontal="center" vertical="center" shrinkToFit="1"/>
      <protection locked="0"/>
    </xf>
    <xf numFmtId="39" fontId="18" fillId="0" borderId="117" xfId="0" applyNumberFormat="1" applyFont="1" applyFill="1" applyBorder="1" applyAlignment="1" applyProtection="1">
      <alignment horizontal="center" vertical="center" shrinkToFit="1"/>
      <protection locked="0"/>
    </xf>
    <xf numFmtId="39" fontId="4" fillId="0" borderId="118" xfId="0" applyNumberFormat="1" applyFont="1" applyFill="1" applyBorder="1" applyAlignment="1" applyProtection="1">
      <alignment horizontal="center" vertical="center" wrapText="1" shrinkToFit="1"/>
      <protection locked="0"/>
    </xf>
    <xf numFmtId="39" fontId="4" fillId="0" borderId="119" xfId="0" applyNumberFormat="1" applyFont="1" applyFill="1" applyBorder="1" applyAlignment="1" applyProtection="1">
      <alignment horizontal="center" vertical="center" wrapText="1" shrinkToFit="1"/>
      <protection locked="0"/>
    </xf>
    <xf numFmtId="39" fontId="4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" fontId="4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/>
    <xf numFmtId="0" fontId="2" fillId="0" borderId="122" xfId="0" applyFont="1" applyFill="1" applyBorder="1" applyAlignment="1"/>
    <xf numFmtId="39" fontId="29" fillId="2" borderId="19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8" xfId="0" applyNumberFormat="1" applyFont="1" applyFill="1" applyBorder="1" applyAlignment="1" applyProtection="1">
      <alignment horizontal="center" vertical="center" shrinkToFit="1"/>
      <protection locked="0"/>
    </xf>
    <xf numFmtId="39" fontId="29" fillId="0" borderId="18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02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7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9" xfId="0" applyNumberFormat="1" applyFont="1" applyFill="1" applyBorder="1" applyAlignment="1" applyProtection="1">
      <alignment horizontal="center" vertical="center" shrinkToFit="1"/>
      <protection locked="0"/>
    </xf>
    <xf numFmtId="39" fontId="12" fillId="2" borderId="109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07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33" xfId="0" applyNumberFormat="1" applyFont="1" applyFill="1" applyBorder="1" applyAlignment="1" applyProtection="1">
      <alignment horizontal="center" vertical="center" shrinkToFit="1"/>
      <protection locked="0"/>
    </xf>
    <xf numFmtId="39" fontId="30" fillId="0" borderId="18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33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25" xfId="0" applyNumberFormat="1" applyFont="1" applyFill="1" applyBorder="1" applyAlignment="1" applyProtection="1">
      <alignment horizontal="center" vertical="center" shrinkToFit="1"/>
      <protection locked="0"/>
    </xf>
    <xf numFmtId="39" fontId="29" fillId="0" borderId="126" xfId="0" applyNumberFormat="1" applyFont="1" applyFill="1" applyBorder="1" applyAlignment="1" applyProtection="1">
      <alignment horizontal="center" vertical="center" shrinkToFit="1"/>
      <protection locked="0"/>
    </xf>
    <xf numFmtId="39" fontId="29" fillId="0" borderId="16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24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27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09" xfId="0" applyNumberFormat="1" applyFont="1" applyFill="1" applyBorder="1" applyAlignment="1" applyProtection="1">
      <alignment horizontal="center" vertical="center" shrinkToFit="1"/>
      <protection locked="0"/>
    </xf>
    <xf numFmtId="39" fontId="14" fillId="0" borderId="128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127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65" xfId="0" applyNumberFormat="1" applyFont="1" applyFill="1" applyBorder="1" applyAlignment="1" applyProtection="1">
      <alignment horizontal="center" vertical="center" shrinkToFit="1"/>
      <protection locked="0"/>
    </xf>
    <xf numFmtId="39" fontId="14" fillId="2" borderId="31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109" xfId="0" applyNumberFormat="1" applyFont="1" applyFill="1" applyBorder="1" applyAlignment="1" applyProtection="1">
      <alignment horizontal="center" vertical="center" shrinkToFit="1"/>
      <protection locked="0"/>
    </xf>
    <xf numFmtId="39" fontId="17" fillId="0" borderId="0" xfId="0" applyNumberFormat="1" applyFont="1" applyBorder="1"/>
    <xf numFmtId="0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0" fontId="2" fillId="0" borderId="122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 shrinkToFit="1"/>
    </xf>
    <xf numFmtId="0" fontId="14" fillId="0" borderId="24" xfId="0" applyFont="1" applyFill="1" applyBorder="1" applyAlignment="1">
      <alignment horizontal="center" vertical="center" wrapText="1" shrinkToFit="1"/>
    </xf>
    <xf numFmtId="0" fontId="14" fillId="0" borderId="25" xfId="0" applyFont="1" applyFill="1" applyBorder="1" applyAlignment="1">
      <alignment horizontal="center" vertical="center" wrapText="1" shrinkToFit="1"/>
    </xf>
    <xf numFmtId="164" fontId="4" fillId="0" borderId="7" xfId="0" applyNumberFormat="1" applyFont="1" applyFill="1" applyBorder="1" applyAlignment="1">
      <alignment horizontal="center"/>
    </xf>
    <xf numFmtId="164" fontId="4" fillId="0" borderId="61" xfId="0" applyNumberFormat="1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center"/>
    </xf>
    <xf numFmtId="164" fontId="4" fillId="0" borderId="25" xfId="0" applyNumberFormat="1" applyFont="1" applyFill="1" applyBorder="1" applyAlignment="1">
      <alignment horizontal="center"/>
    </xf>
    <xf numFmtId="0" fontId="4" fillId="0" borderId="110" xfId="0" applyFont="1" applyFill="1" applyBorder="1" applyAlignment="1">
      <alignment horizontal="center" vertical="center"/>
    </xf>
    <xf numFmtId="0" fontId="4" fillId="0" borderId="121" xfId="0" applyFont="1" applyFill="1" applyBorder="1" applyAlignment="1">
      <alignment horizontal="center" vertical="center"/>
    </xf>
    <xf numFmtId="0" fontId="4" fillId="0" borderId="11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17" fontId="4" fillId="0" borderId="22" xfId="0" applyNumberFormat="1" applyFont="1" applyFill="1" applyBorder="1" applyAlignment="1">
      <alignment horizontal="center" vertical="center"/>
    </xf>
    <xf numFmtId="17" fontId="4" fillId="0" borderId="2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/>
    </xf>
    <xf numFmtId="0" fontId="4" fillId="0" borderId="120" xfId="0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/>
      <protection locked="0" hidden="1"/>
    </xf>
    <xf numFmtId="4" fontId="4" fillId="0" borderId="24" xfId="0" applyNumberFormat="1" applyFont="1" applyFill="1" applyBorder="1" applyAlignment="1" applyProtection="1">
      <alignment horizontal="center" vertical="center"/>
      <protection locked="0" hidden="1"/>
    </xf>
    <xf numFmtId="4" fontId="4" fillId="0" borderId="25" xfId="0" applyNumberFormat="1" applyFont="1" applyFill="1" applyBorder="1" applyAlignment="1" applyProtection="1">
      <alignment horizontal="center" vertical="center"/>
      <protection locked="0" hidden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39" fontId="12" fillId="0" borderId="108" xfId="0" applyNumberFormat="1" applyFont="1" applyFill="1" applyBorder="1" applyAlignment="1" applyProtection="1">
      <alignment horizontal="center" vertical="center"/>
      <protection locked="0"/>
    </xf>
    <xf numFmtId="39" fontId="18" fillId="0" borderId="105" xfId="0" applyNumberFormat="1" applyFont="1" applyFill="1" applyBorder="1" applyAlignment="1" applyProtection="1">
      <alignment horizontal="center" vertical="top" shrinkToFit="1"/>
      <protection locked="0"/>
    </xf>
    <xf numFmtId="39" fontId="18" fillId="0" borderId="104" xfId="0" applyNumberFormat="1" applyFont="1" applyFill="1" applyBorder="1" applyAlignment="1" applyProtection="1">
      <alignment horizontal="center" vertical="top" shrinkToFit="1"/>
      <protection locked="0"/>
    </xf>
    <xf numFmtId="39" fontId="18" fillId="0" borderId="106" xfId="0" applyNumberFormat="1" applyFont="1" applyFill="1" applyBorder="1" applyAlignment="1" applyProtection="1">
      <alignment horizontal="center" vertical="top" shrinkToFit="1"/>
      <protection locked="0"/>
    </xf>
    <xf numFmtId="39" fontId="12" fillId="0" borderId="114" xfId="0" applyNumberFormat="1" applyFont="1" applyFill="1" applyBorder="1" applyAlignment="1" applyProtection="1">
      <alignment horizontal="center" vertical="center"/>
      <protection locked="0"/>
    </xf>
    <xf numFmtId="39" fontId="12" fillId="0" borderId="115" xfId="0" applyNumberFormat="1" applyFont="1" applyFill="1" applyBorder="1" applyAlignment="1" applyProtection="1">
      <alignment horizontal="center" vertical="center"/>
      <protection locked="0"/>
    </xf>
    <xf numFmtId="39" fontId="12" fillId="0" borderId="84" xfId="0" applyNumberFormat="1" applyFont="1" applyFill="1" applyBorder="1" applyAlignment="1" applyProtection="1">
      <alignment horizontal="center" vertical="center" shrinkToFit="1"/>
      <protection locked="0"/>
    </xf>
    <xf numFmtId="39" fontId="18" fillId="0" borderId="85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113" xfId="0" applyNumberFormat="1" applyFont="1" applyFill="1" applyBorder="1" applyAlignment="1" applyProtection="1">
      <alignment horizontal="center" vertical="center"/>
      <protection locked="0"/>
    </xf>
    <xf numFmtId="39" fontId="12" fillId="0" borderId="112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left" vertical="center"/>
    </xf>
    <xf numFmtId="0" fontId="14" fillId="0" borderId="55" xfId="0" applyFont="1" applyFill="1" applyBorder="1" applyAlignment="1" applyProtection="1">
      <alignment horizontal="center" shrinkToFit="1"/>
      <protection locked="0"/>
    </xf>
    <xf numFmtId="0" fontId="14" fillId="0" borderId="56" xfId="0" applyFont="1" applyFill="1" applyBorder="1" applyAlignment="1" applyProtection="1">
      <alignment horizontal="center" shrinkToFit="1"/>
      <protection locked="0"/>
    </xf>
    <xf numFmtId="0" fontId="14" fillId="0" borderId="57" xfId="0" applyFont="1" applyFill="1" applyBorder="1" applyAlignment="1" applyProtection="1">
      <alignment horizontal="center" shrinkToFit="1"/>
      <protection locked="0"/>
    </xf>
    <xf numFmtId="0" fontId="14" fillId="0" borderId="13" xfId="0" applyFont="1" applyFill="1" applyBorder="1" applyAlignment="1" applyProtection="1">
      <alignment horizontal="center" shrinkToFit="1"/>
      <protection locked="0"/>
    </xf>
    <xf numFmtId="0" fontId="14" fillId="0" borderId="0" xfId="0" applyFont="1" applyFill="1" applyBorder="1" applyAlignment="1" applyProtection="1">
      <alignment horizontal="center" shrinkToFit="1"/>
      <protection locked="0"/>
    </xf>
    <xf numFmtId="0" fontId="14" fillId="0" borderId="4" xfId="0" applyFont="1" applyFill="1" applyBorder="1" applyAlignment="1" applyProtection="1">
      <alignment horizontal="center" shrinkToFit="1"/>
      <protection locked="0"/>
    </xf>
    <xf numFmtId="0" fontId="14" fillId="0" borderId="58" xfId="0" applyFont="1" applyFill="1" applyBorder="1" applyAlignment="1" applyProtection="1">
      <alignment horizontal="center" shrinkToFit="1"/>
      <protection locked="0"/>
    </xf>
    <xf numFmtId="0" fontId="14" fillId="0" borderId="59" xfId="0" applyFont="1" applyFill="1" applyBorder="1" applyAlignment="1" applyProtection="1">
      <alignment horizontal="center" shrinkToFit="1"/>
      <protection locked="0"/>
    </xf>
    <xf numFmtId="0" fontId="14" fillId="0" borderId="60" xfId="0" applyFont="1" applyFill="1" applyBorder="1" applyAlignment="1" applyProtection="1">
      <alignment horizontal="center" shrinkToFit="1"/>
      <protection locked="0"/>
    </xf>
    <xf numFmtId="0" fontId="8" fillId="0" borderId="55" xfId="0" applyFont="1" applyFill="1" applyBorder="1" applyAlignment="1">
      <alignment horizontal="left" vertical="center"/>
    </xf>
    <xf numFmtId="0" fontId="3" fillId="0" borderId="56" xfId="0" applyFont="1" applyFill="1" applyBorder="1" applyAlignment="1">
      <alignment horizontal="left" vertical="center"/>
    </xf>
    <xf numFmtId="0" fontId="3" fillId="0" borderId="57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39" fontId="14" fillId="0" borderId="20" xfId="0" applyNumberFormat="1" applyFont="1" applyFill="1" applyBorder="1" applyAlignment="1" applyProtection="1">
      <alignment horizontal="left" vertical="center" wrapText="1"/>
      <protection locked="0"/>
    </xf>
    <xf numFmtId="39" fontId="14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9" xfId="0" applyNumberFormat="1" applyFont="1" applyFill="1" applyBorder="1" applyAlignment="1" applyProtection="1">
      <alignment horizontal="left" vertical="center" wrapText="1" shrinkToFit="1"/>
      <protection locked="0"/>
    </xf>
    <xf numFmtId="164" fontId="14" fillId="0" borderId="28" xfId="0" applyNumberFormat="1" applyFont="1" applyFill="1" applyBorder="1" applyAlignment="1" applyProtection="1">
      <alignment horizontal="left" vertical="center" wrapText="1" shrinkToFit="1"/>
      <protection locked="0"/>
    </xf>
    <xf numFmtId="0" fontId="12" fillId="0" borderId="83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83" xfId="0" applyFont="1" applyFill="1" applyBorder="1" applyAlignment="1" applyProtection="1">
      <alignment horizontal="center" vertical="center" shrinkToFit="1"/>
      <protection locked="0"/>
    </xf>
    <xf numFmtId="0" fontId="12" fillId="0" borderId="75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103" xfId="0" applyNumberFormat="1" applyFont="1" applyFill="1" applyBorder="1" applyAlignment="1" applyProtection="1">
      <alignment horizontal="center" vertical="center" shrinkToFit="1"/>
      <protection locked="0"/>
    </xf>
    <xf numFmtId="39" fontId="12" fillId="0" borderId="104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42" xfId="0" applyFont="1" applyFill="1" applyBorder="1" applyAlignment="1">
      <alignment horizontal="center" vertical="center" wrapText="1"/>
    </xf>
    <xf numFmtId="0" fontId="22" fillId="0" borderId="43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shrinkToFit="1"/>
    </xf>
    <xf numFmtId="0" fontId="22" fillId="0" borderId="41" xfId="0" applyFont="1" applyFill="1" applyBorder="1" applyAlignment="1">
      <alignment horizontal="center" shrinkToFit="1"/>
    </xf>
    <xf numFmtId="39" fontId="8" fillId="0" borderId="44" xfId="0" applyNumberFormat="1" applyFont="1" applyFill="1" applyBorder="1" applyAlignment="1" applyProtection="1">
      <alignment horizontal="left" shrinkToFit="1"/>
      <protection locked="0"/>
    </xf>
    <xf numFmtId="0" fontId="23" fillId="0" borderId="45" xfId="0" applyFont="1" applyFill="1" applyBorder="1" applyAlignment="1">
      <alignment horizontal="left" shrinkToFit="1"/>
    </xf>
    <xf numFmtId="0" fontId="23" fillId="0" borderId="46" xfId="0" applyFont="1" applyFill="1" applyBorder="1" applyAlignment="1">
      <alignment horizontal="left" shrinkToFit="1"/>
    </xf>
    <xf numFmtId="0" fontId="8" fillId="0" borderId="47" xfId="0" applyFont="1" applyFill="1" applyBorder="1" applyAlignment="1">
      <alignment horizontal="left" shrinkToFit="1"/>
    </xf>
    <xf numFmtId="0" fontId="8" fillId="0" borderId="45" xfId="0" applyFont="1" applyFill="1" applyBorder="1" applyAlignment="1">
      <alignment horizontal="left" shrinkToFit="1"/>
    </xf>
    <xf numFmtId="0" fontId="8" fillId="0" borderId="48" xfId="0" applyFont="1" applyFill="1" applyBorder="1" applyAlignment="1">
      <alignment horizontal="left" shrinkToFit="1"/>
    </xf>
    <xf numFmtId="39" fontId="8" fillId="0" borderId="20" xfId="0" applyNumberFormat="1" applyFont="1" applyFill="1" applyBorder="1" applyAlignment="1" applyProtection="1">
      <alignment horizontal="center" shrinkToFit="1"/>
      <protection locked="0"/>
    </xf>
    <xf numFmtId="39" fontId="8" fillId="0" borderId="42" xfId="0" applyNumberFormat="1" applyFont="1" applyFill="1" applyBorder="1" applyAlignment="1" applyProtection="1">
      <alignment horizontal="center" shrinkToFit="1"/>
      <protection locked="0"/>
    </xf>
    <xf numFmtId="0" fontId="22" fillId="0" borderId="42" xfId="0" applyFont="1" applyFill="1" applyBorder="1" applyAlignment="1">
      <alignment horizontal="center" shrinkToFit="1"/>
    </xf>
    <xf numFmtId="0" fontId="22" fillId="0" borderId="43" xfId="0" applyFont="1" applyFill="1" applyBorder="1" applyAlignment="1">
      <alignment horizontal="center" shrinkToFit="1"/>
    </xf>
    <xf numFmtId="0" fontId="8" fillId="0" borderId="49" xfId="0" applyFont="1" applyFill="1" applyBorder="1" applyAlignment="1" applyProtection="1">
      <alignment horizontal="left" shrinkToFit="1"/>
      <protection locked="0"/>
    </xf>
    <xf numFmtId="0" fontId="8" fillId="0" borderId="50" xfId="0" applyFont="1" applyFill="1" applyBorder="1" applyAlignment="1" applyProtection="1">
      <alignment horizontal="left" shrinkToFit="1"/>
      <protection locked="0"/>
    </xf>
    <xf numFmtId="0" fontId="8" fillId="0" borderId="51" xfId="0" applyFont="1" applyFill="1" applyBorder="1" applyAlignment="1" applyProtection="1">
      <alignment horizontal="left" shrinkToFit="1"/>
      <protection locked="0"/>
    </xf>
    <xf numFmtId="39" fontId="8" fillId="0" borderId="49" xfId="0" applyNumberFormat="1" applyFont="1" applyFill="1" applyBorder="1" applyAlignment="1" applyProtection="1">
      <alignment horizontal="left" shrinkToFit="1"/>
      <protection locked="0"/>
    </xf>
    <xf numFmtId="39" fontId="8" fillId="0" borderId="50" xfId="0" applyNumberFormat="1" applyFont="1" applyFill="1" applyBorder="1" applyAlignment="1" applyProtection="1">
      <alignment horizontal="left" shrinkToFit="1"/>
      <protection locked="0"/>
    </xf>
    <xf numFmtId="39" fontId="8" fillId="0" borderId="51" xfId="0" applyNumberFormat="1" applyFont="1" applyFill="1" applyBorder="1" applyAlignment="1" applyProtection="1">
      <alignment horizontal="left" shrinkToFit="1"/>
      <protection locked="0"/>
    </xf>
    <xf numFmtId="0" fontId="8" fillId="0" borderId="52" xfId="0" applyFont="1" applyFill="1" applyBorder="1" applyAlignment="1">
      <alignment horizontal="left" vertical="center"/>
    </xf>
    <xf numFmtId="0" fontId="3" fillId="0" borderId="53" xfId="0" applyFont="1" applyFill="1" applyBorder="1" applyAlignment="1">
      <alignment horizontal="left" vertical="center"/>
    </xf>
    <xf numFmtId="0" fontId="3" fillId="0" borderId="54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center" shrinkToFit="1"/>
    </xf>
    <xf numFmtId="0" fontId="8" fillId="0" borderId="43" xfId="0" applyFont="1" applyFill="1" applyBorder="1" applyAlignment="1">
      <alignment horizontal="center" shrinkToFit="1"/>
    </xf>
    <xf numFmtId="0" fontId="14" fillId="0" borderId="20" xfId="0" applyFont="1" applyFill="1" applyBorder="1" applyAlignment="1" applyProtection="1">
      <alignment horizontal="right" shrinkToFit="1"/>
      <protection locked="0"/>
    </xf>
    <xf numFmtId="0" fontId="14" fillId="0" borderId="42" xfId="0" applyFont="1" applyFill="1" applyBorder="1" applyAlignment="1" applyProtection="1">
      <alignment horizontal="right" shrinkToFit="1"/>
      <protection locked="0"/>
    </xf>
    <xf numFmtId="164" fontId="12" fillId="0" borderId="93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63" xfId="0" applyFont="1" applyFill="1" applyBorder="1" applyAlignment="1" applyProtection="1">
      <alignment horizontal="left" vertical="center" shrinkToFit="1"/>
      <protection locked="0"/>
    </xf>
    <xf numFmtId="164" fontId="12" fillId="0" borderId="123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25" xfId="0" applyFont="1" applyFill="1" applyBorder="1" applyAlignment="1" applyProtection="1">
      <alignment horizontal="left" vertical="center" shrinkToFit="1"/>
      <protection locked="0"/>
    </xf>
    <xf numFmtId="0" fontId="12" fillId="0" borderId="86" xfId="0" applyFont="1" applyFill="1" applyBorder="1" applyAlignment="1" applyProtection="1">
      <alignment horizontal="left" vertical="center" shrinkToFit="1"/>
      <protection locked="0"/>
    </xf>
    <xf numFmtId="0" fontId="18" fillId="0" borderId="36" xfId="0" applyFont="1" applyFill="1" applyBorder="1" applyAlignment="1" applyProtection="1">
      <alignment horizontal="left" vertical="center" shrinkToFit="1"/>
      <protection locked="0"/>
    </xf>
    <xf numFmtId="0" fontId="3" fillId="0" borderId="87" xfId="0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Fill="1" applyBorder="1" applyAlignment="1" applyProtection="1">
      <alignment horizontal="center" vertical="center" wrapText="1"/>
      <protection locked="0"/>
    </xf>
    <xf numFmtId="0" fontId="3" fillId="0" borderId="88" xfId="0" applyFont="1" applyFill="1" applyBorder="1" applyAlignment="1" applyProtection="1">
      <alignment vertical="center" wrapText="1"/>
      <protection locked="0"/>
    </xf>
    <xf numFmtId="0" fontId="3" fillId="0" borderId="38" xfId="0" applyFont="1" applyFill="1" applyBorder="1" applyAlignment="1" applyProtection="1">
      <alignment vertical="center" wrapText="1"/>
      <protection locked="0"/>
    </xf>
    <xf numFmtId="0" fontId="2" fillId="0" borderId="39" xfId="0" applyFont="1" applyFill="1" applyBorder="1" applyAlignment="1" applyProtection="1">
      <alignment vertical="center" wrapText="1"/>
      <protection locked="0"/>
    </xf>
    <xf numFmtId="0" fontId="3" fillId="0" borderId="89" xfId="0" applyFont="1" applyFill="1" applyBorder="1" applyAlignment="1" applyProtection="1">
      <alignment vertical="center" wrapText="1"/>
      <protection locked="0"/>
    </xf>
    <xf numFmtId="0" fontId="3" fillId="0" borderId="90" xfId="0" applyFont="1" applyFill="1" applyBorder="1" applyAlignment="1" applyProtection="1">
      <alignment vertical="center" wrapText="1"/>
      <protection locked="0"/>
    </xf>
    <xf numFmtId="0" fontId="2" fillId="0" borderId="91" xfId="0" applyFont="1" applyFill="1" applyBorder="1" applyAlignment="1" applyProtection="1">
      <alignment vertical="center" wrapText="1"/>
      <protection locked="0"/>
    </xf>
    <xf numFmtId="0" fontId="20" fillId="0" borderId="21" xfId="0" applyFont="1" applyFill="1" applyBorder="1" applyAlignment="1" applyProtection="1">
      <alignment horizontal="center" shrinkToFit="1"/>
      <protection locked="0"/>
    </xf>
    <xf numFmtId="0" fontId="21" fillId="0" borderId="40" xfId="0" applyFont="1" applyFill="1" applyBorder="1" applyAlignment="1">
      <alignment horizontal="center" shrinkToFit="1"/>
    </xf>
    <xf numFmtId="0" fontId="21" fillId="0" borderId="41" xfId="0" applyFont="1" applyFill="1" applyBorder="1" applyAlignment="1">
      <alignment horizontal="center" shrinkToFit="1"/>
    </xf>
    <xf numFmtId="39" fontId="20" fillId="0" borderId="21" xfId="0" applyNumberFormat="1" applyFont="1" applyFill="1" applyBorder="1" applyAlignment="1" applyProtection="1">
      <alignment horizontal="center" shrinkToFit="1"/>
      <protection locked="0"/>
    </xf>
    <xf numFmtId="0" fontId="2" fillId="0" borderId="6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39" fontId="18" fillId="0" borderId="96" xfId="0" applyNumberFormat="1" applyFont="1" applyFill="1" applyBorder="1" applyAlignment="1" applyProtection="1">
      <alignment horizontal="center" vertical="top" shrinkToFit="1"/>
      <protection locked="0"/>
    </xf>
    <xf numFmtId="39" fontId="18" fillId="0" borderId="98" xfId="0" applyNumberFormat="1" applyFont="1" applyFill="1" applyBorder="1" applyAlignment="1" applyProtection="1">
      <alignment horizontal="center" vertical="top" shrinkToFit="1"/>
      <protection locked="0"/>
    </xf>
    <xf numFmtId="39" fontId="18" fillId="0" borderId="99" xfId="0" applyNumberFormat="1" applyFont="1" applyFill="1" applyBorder="1" applyAlignment="1" applyProtection="1">
      <alignment horizontal="center" vertical="top" shrinkToFit="1"/>
      <protection locked="0"/>
    </xf>
    <xf numFmtId="39" fontId="18" fillId="0" borderId="100" xfId="0" applyNumberFormat="1" applyFont="1" applyFill="1" applyBorder="1" applyAlignment="1" applyProtection="1">
      <alignment horizontal="center" vertical="top" shrinkToFit="1"/>
      <protection locked="0"/>
    </xf>
    <xf numFmtId="39" fontId="12" fillId="0" borderId="95" xfId="0" applyNumberFormat="1" applyFont="1" applyFill="1" applyBorder="1" applyAlignment="1" applyProtection="1">
      <alignment vertical="top" shrinkToFit="1"/>
      <protection locked="0"/>
    </xf>
    <xf numFmtId="39" fontId="18" fillId="0" borderId="95" xfId="0" applyNumberFormat="1" applyFont="1" applyFill="1" applyBorder="1" applyAlignment="1" applyProtection="1">
      <alignment vertical="top" shrinkToFit="1"/>
      <protection locked="0"/>
    </xf>
    <xf numFmtId="39" fontId="12" fillId="0" borderId="33" xfId="0" applyNumberFormat="1" applyFont="1" applyFill="1" applyBorder="1" applyAlignment="1" applyProtection="1">
      <alignment horizontal="center" vertical="center"/>
      <protection locked="0"/>
    </xf>
    <xf numFmtId="0" fontId="2" fillId="0" borderId="32" xfId="0" applyFont="1" applyBorder="1" applyAlignment="1">
      <alignment horizontal="center" vertical="center"/>
    </xf>
    <xf numFmtId="39" fontId="12" fillId="0" borderId="96" xfId="0" applyNumberFormat="1" applyFont="1" applyFill="1" applyBorder="1" applyAlignment="1" applyProtection="1">
      <alignment vertical="top" shrinkToFit="1"/>
      <protection locked="0"/>
    </xf>
    <xf numFmtId="39" fontId="12" fillId="0" borderId="97" xfId="0" applyNumberFormat="1" applyFont="1" applyFill="1" applyBorder="1" applyAlignment="1" applyProtection="1">
      <alignment vertical="top" shrinkToFit="1"/>
      <protection locked="0"/>
    </xf>
    <xf numFmtId="39" fontId="12" fillId="0" borderId="34" xfId="0" applyNumberFormat="1" applyFont="1" applyFill="1" applyBorder="1" applyAlignment="1" applyProtection="1">
      <alignment horizontal="center" vertical="center"/>
      <protection locked="0"/>
    </xf>
    <xf numFmtId="39" fontId="12" fillId="0" borderId="35" xfId="0" applyNumberFormat="1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wrapText="1" shrinkToFit="1"/>
    </xf>
    <xf numFmtId="0" fontId="3" fillId="0" borderId="30" xfId="0" applyFont="1" applyBorder="1" applyAlignment="1">
      <alignment horizontal="center" vertical="center" wrapText="1" shrinkToFit="1"/>
    </xf>
    <xf numFmtId="0" fontId="12" fillId="0" borderId="7" xfId="0" applyFont="1" applyFill="1" applyBorder="1" applyAlignment="1">
      <alignment horizontal="center" wrapText="1" shrinkToFit="1"/>
    </xf>
    <xf numFmtId="0" fontId="12" fillId="0" borderId="24" xfId="0" applyFont="1" applyFill="1" applyBorder="1" applyAlignment="1">
      <alignment horizontal="center" wrapText="1" shrinkToFit="1"/>
    </xf>
    <xf numFmtId="0" fontId="12" fillId="0" borderId="30" xfId="0" applyFont="1" applyFill="1" applyBorder="1" applyAlignment="1">
      <alignment horizontal="center" wrapText="1" shrinkToFit="1"/>
    </xf>
    <xf numFmtId="0" fontId="0" fillId="0" borderId="27" xfId="0" applyBorder="1" applyAlignment="1">
      <alignment horizontal="center" shrinkToFit="1"/>
    </xf>
    <xf numFmtId="0" fontId="0" fillId="0" borderId="24" xfId="0" applyBorder="1" applyAlignment="1">
      <alignment horizontal="center" shrinkToFit="1"/>
    </xf>
    <xf numFmtId="0" fontId="0" fillId="0" borderId="25" xfId="0" applyBorder="1" applyAlignment="1">
      <alignment horizontal="center" shrinkToFit="1"/>
    </xf>
    <xf numFmtId="0" fontId="14" fillId="0" borderId="78" xfId="0" applyFont="1" applyFill="1" applyBorder="1" applyAlignment="1" applyProtection="1">
      <alignment horizontal="center" vertical="center"/>
      <protection locked="0"/>
    </xf>
    <xf numFmtId="0" fontId="15" fillId="0" borderId="79" xfId="0" applyFont="1" applyFill="1" applyBorder="1" applyAlignment="1" applyProtection="1">
      <alignment horizontal="center" vertical="center"/>
      <protection locked="0"/>
    </xf>
    <xf numFmtId="0" fontId="16" fillId="0" borderId="79" xfId="0" applyFont="1" applyBorder="1" applyAlignment="1">
      <alignment horizontal="center" vertical="center"/>
    </xf>
    <xf numFmtId="0" fontId="15" fillId="0" borderId="80" xfId="0" applyFont="1" applyFill="1" applyBorder="1" applyAlignment="1" applyProtection="1">
      <alignment horizontal="center" vertical="center"/>
      <protection locked="0"/>
    </xf>
    <xf numFmtId="1" fontId="12" fillId="0" borderId="67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applyFont="1" applyBorder="1" applyAlignment="1">
      <alignment horizontal="center" vertical="center"/>
    </xf>
    <xf numFmtId="0" fontId="12" fillId="0" borderId="81" xfId="0" applyFont="1" applyFill="1" applyBorder="1" applyAlignment="1" applyProtection="1">
      <alignment horizontal="center" vertical="center" shrinkToFit="1"/>
      <protection locked="0"/>
    </xf>
    <xf numFmtId="0" fontId="18" fillId="0" borderId="82" xfId="0" applyFont="1" applyBorder="1" applyAlignment="1">
      <alignment horizontal="center" vertical="center" shrinkToFit="1"/>
    </xf>
    <xf numFmtId="39" fontId="12" fillId="0" borderId="94" xfId="0" applyNumberFormat="1" applyFont="1" applyFill="1" applyBorder="1" applyAlignment="1" applyProtection="1">
      <alignment vertical="center" shrinkToFit="1"/>
      <protection locked="0"/>
    </xf>
    <xf numFmtId="39" fontId="12" fillId="0" borderId="95" xfId="0" applyNumberFormat="1" applyFont="1" applyFill="1" applyBorder="1" applyAlignment="1" applyProtection="1">
      <alignment vertical="center" shrinkToFit="1"/>
      <protection locked="0"/>
    </xf>
    <xf numFmtId="39" fontId="12" fillId="0" borderId="3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2" xfId="0" applyFont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65" fontId="12" fillId="0" borderId="76" xfId="0" applyNumberFormat="1" applyFont="1" applyFill="1" applyBorder="1" applyAlignment="1" applyProtection="1">
      <alignment vertical="center" shrinkToFit="1"/>
      <protection locked="0"/>
    </xf>
    <xf numFmtId="0" fontId="18" fillId="0" borderId="77" xfId="0" applyFont="1" applyBorder="1" applyAlignment="1">
      <alignment vertical="center" shrinkToFit="1"/>
    </xf>
    <xf numFmtId="4" fontId="14" fillId="0" borderId="33" xfId="0" applyNumberFormat="1" applyFont="1" applyFill="1" applyBorder="1" applyAlignment="1" applyProtection="1">
      <alignment horizontal="center" vertical="center"/>
      <protection locked="0"/>
    </xf>
    <xf numFmtId="4" fontId="17" fillId="0" borderId="32" xfId="0" applyNumberFormat="1" applyFont="1" applyBorder="1" applyAlignment="1">
      <alignment horizontal="center" vertical="center"/>
    </xf>
  </cellXfs>
  <cellStyles count="3">
    <cellStyle name="Moeda" xfId="1" builtinId="4"/>
    <cellStyle name="Moed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66675</xdr:rowOff>
    </xdr:from>
    <xdr:to>
      <xdr:col>8</xdr:col>
      <xdr:colOff>1000125</xdr:colOff>
      <xdr:row>2</xdr:row>
      <xdr:rowOff>466725</xdr:rowOff>
    </xdr:to>
    <xdr:pic>
      <xdr:nvPicPr>
        <xdr:cNvPr id="1227" name="Picture 8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6625" y="66675"/>
          <a:ext cx="71437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0</xdr:row>
      <xdr:rowOff>219075</xdr:rowOff>
    </xdr:from>
    <xdr:to>
      <xdr:col>16</xdr:col>
      <xdr:colOff>1085850</xdr:colOff>
      <xdr:row>2</xdr:row>
      <xdr:rowOff>533400</xdr:rowOff>
    </xdr:to>
    <xdr:pic>
      <xdr:nvPicPr>
        <xdr:cNvPr id="2215" name="Picture 10">
          <a:extLst>
            <a:ext uri="{FF2B5EF4-FFF2-40B4-BE49-F238E27FC236}">
              <a16:creationId xmlns:a16="http://schemas.microsoft.com/office/drawing/2014/main" xmlns="" id="{00000000-0008-0000-01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16800" y="219075"/>
          <a:ext cx="9429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\area%20de%20trabalho%2026-02-2019\CPOS%20174\SERVICOSCD_174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-obras\documentos%20expedidos\BRITO_MEIO%20AMBIENTE\2018\Fehidro%202018\INSUMOS%20BOLETIM%2017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4-D"/>
    </sheetNames>
    <sheetDataSet>
      <sheetData sheetId="0">
        <row r="805">
          <cell r="C805" t="str">
            <v>Alvenaria de bloco de concreto estrutural 19 x 19 x 39 cm - classe B</v>
          </cell>
          <cell r="G805">
            <v>67.89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2_I"/>
    </sheetNames>
    <sheetDataSet>
      <sheetData sheetId="0">
        <row r="1272">
          <cell r="B1272" t="str">
            <v>Árvore ornamental tipo Ipê Amarelo H= 2,00m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zoomScale="80" zoomScaleNormal="80" workbookViewId="0">
      <selection activeCell="H12" sqref="H12"/>
    </sheetView>
  </sheetViews>
  <sheetFormatPr defaultRowHeight="12.75" x14ac:dyDescent="0.2"/>
  <cols>
    <col min="1" max="1" width="4.7109375" style="2" customWidth="1"/>
    <col min="2" max="2" width="100.7109375" style="2" customWidth="1"/>
    <col min="3" max="3" width="20.28515625" style="2" customWidth="1"/>
    <col min="4" max="4" width="13.85546875" style="2" bestFit="1" customWidth="1"/>
    <col min="5" max="5" width="23.140625" style="2" bestFit="1" customWidth="1"/>
    <col min="6" max="6" width="18.42578125" style="2" bestFit="1" customWidth="1"/>
    <col min="7" max="7" width="17.42578125" style="2" customWidth="1"/>
    <col min="8" max="8" width="22.7109375" style="2" bestFit="1" customWidth="1"/>
    <col min="9" max="9" width="21" style="2" bestFit="1" customWidth="1"/>
    <col min="10" max="10" width="12.7109375" style="2" customWidth="1"/>
    <col min="11" max="16384" width="9.140625" style="2"/>
  </cols>
  <sheetData>
    <row r="1" spans="1:10" ht="37.5" customHeight="1" thickBot="1" x14ac:dyDescent="0.25">
      <c r="A1" s="168" t="s">
        <v>17</v>
      </c>
      <c r="B1" s="169"/>
      <c r="C1" s="181" t="s">
        <v>18</v>
      </c>
      <c r="D1" s="182"/>
      <c r="E1" s="182"/>
      <c r="F1" s="182"/>
      <c r="G1" s="182"/>
      <c r="H1" s="183"/>
      <c r="I1" s="178"/>
    </row>
    <row r="2" spans="1:10" ht="42" customHeight="1" thickBot="1" x14ac:dyDescent="0.25">
      <c r="A2" s="192" t="s">
        <v>76</v>
      </c>
      <c r="B2" s="193"/>
      <c r="C2" s="51" t="s">
        <v>2</v>
      </c>
      <c r="D2" s="153" t="s">
        <v>78</v>
      </c>
      <c r="E2" s="154"/>
      <c r="F2" s="154"/>
      <c r="G2" s="154"/>
      <c r="H2" s="155"/>
      <c r="I2" s="179"/>
      <c r="J2" s="1"/>
    </row>
    <row r="3" spans="1:10" ht="40.5" customHeight="1" thickBot="1" x14ac:dyDescent="0.25">
      <c r="A3" s="170" t="s">
        <v>12</v>
      </c>
      <c r="B3" s="171"/>
      <c r="C3" s="52" t="s">
        <v>13</v>
      </c>
      <c r="D3" s="156" t="s">
        <v>74</v>
      </c>
      <c r="E3" s="157"/>
      <c r="F3" s="157"/>
      <c r="G3" s="157"/>
      <c r="H3" s="158"/>
      <c r="I3" s="180"/>
      <c r="J3" s="1"/>
    </row>
    <row r="4" spans="1:10" ht="24.95" customHeight="1" thickBot="1" x14ac:dyDescent="0.25">
      <c r="I4" s="1"/>
    </row>
    <row r="5" spans="1:10" s="10" customFormat="1" ht="24.95" customHeight="1" thickBot="1" x14ac:dyDescent="0.25">
      <c r="A5" s="184"/>
      <c r="B5" s="185"/>
      <c r="C5" s="185"/>
      <c r="D5" s="185"/>
      <c r="E5" s="186" t="s">
        <v>10</v>
      </c>
      <c r="F5" s="186"/>
      <c r="G5" s="163" t="s">
        <v>75</v>
      </c>
      <c r="H5" s="164"/>
      <c r="I5" s="165"/>
    </row>
    <row r="6" spans="1:10" s="10" customFormat="1" ht="15.95" customHeight="1" thickBot="1" x14ac:dyDescent="0.25">
      <c r="A6" s="166" t="s">
        <v>14</v>
      </c>
      <c r="B6" s="166" t="s">
        <v>9</v>
      </c>
      <c r="C6" s="172" t="s">
        <v>3</v>
      </c>
      <c r="D6" s="166" t="s">
        <v>11</v>
      </c>
      <c r="E6" s="166" t="s">
        <v>7</v>
      </c>
      <c r="F6" s="187" t="s">
        <v>8</v>
      </c>
      <c r="G6" s="163" t="s">
        <v>5</v>
      </c>
      <c r="H6" s="164"/>
      <c r="I6" s="165"/>
      <c r="J6" s="11"/>
    </row>
    <row r="7" spans="1:10" s="10" customFormat="1" ht="45.75" customHeight="1" thickBot="1" x14ac:dyDescent="0.25">
      <c r="A7" s="167"/>
      <c r="B7" s="167"/>
      <c r="C7" s="173"/>
      <c r="D7" s="167"/>
      <c r="E7" s="167"/>
      <c r="F7" s="167"/>
      <c r="G7" s="116" t="s">
        <v>4</v>
      </c>
      <c r="H7" s="116" t="s">
        <v>1</v>
      </c>
      <c r="I7" s="117" t="s">
        <v>15</v>
      </c>
      <c r="J7" s="12"/>
    </row>
    <row r="8" spans="1:10" ht="24" customHeight="1" thickBot="1" x14ac:dyDescent="0.25">
      <c r="A8" s="74">
        <v>1</v>
      </c>
      <c r="B8" s="75" t="s">
        <v>54</v>
      </c>
      <c r="C8" s="76" t="s">
        <v>55</v>
      </c>
      <c r="D8" s="94">
        <v>6</v>
      </c>
      <c r="E8" s="77">
        <v>357.83</v>
      </c>
      <c r="F8" s="78">
        <f>E8*D8</f>
        <v>2146.98</v>
      </c>
      <c r="G8" s="79">
        <f>F8</f>
        <v>2146.98</v>
      </c>
      <c r="H8" s="79">
        <v>0</v>
      </c>
      <c r="I8" s="80"/>
      <c r="J8" s="3"/>
    </row>
    <row r="9" spans="1:10" ht="24" customHeight="1" thickBot="1" x14ac:dyDescent="0.25">
      <c r="A9" s="74">
        <v>2</v>
      </c>
      <c r="B9" s="75" t="s">
        <v>56</v>
      </c>
      <c r="C9" s="81" t="s">
        <v>58</v>
      </c>
      <c r="D9" s="79">
        <v>500</v>
      </c>
      <c r="E9" s="77">
        <v>14.5</v>
      </c>
      <c r="F9" s="78">
        <f t="shared" ref="F9:F17" si="0">E9*D9</f>
        <v>7250</v>
      </c>
      <c r="G9" s="79">
        <f t="shared" ref="G9:G23" si="1">F9</f>
        <v>7250</v>
      </c>
      <c r="H9" s="79">
        <v>0</v>
      </c>
      <c r="I9" s="80"/>
      <c r="J9" s="92"/>
    </row>
    <row r="10" spans="1:10" ht="24" customHeight="1" thickBot="1" x14ac:dyDescent="0.25">
      <c r="A10" s="74">
        <v>3</v>
      </c>
      <c r="B10" s="75" t="s">
        <v>57</v>
      </c>
      <c r="C10" s="81" t="s">
        <v>58</v>
      </c>
      <c r="D10" s="79">
        <v>500</v>
      </c>
      <c r="E10" s="77">
        <v>4.55</v>
      </c>
      <c r="F10" s="78">
        <f>E10*D10</f>
        <v>2275</v>
      </c>
      <c r="G10" s="79">
        <f t="shared" si="1"/>
        <v>2275</v>
      </c>
      <c r="H10" s="79">
        <v>0</v>
      </c>
      <c r="I10" s="80"/>
      <c r="J10" s="92"/>
    </row>
    <row r="11" spans="1:10" ht="24" customHeight="1" thickBot="1" x14ac:dyDescent="0.25">
      <c r="A11" s="74">
        <v>4</v>
      </c>
      <c r="B11" s="75" t="s">
        <v>59</v>
      </c>
      <c r="C11" s="81" t="s">
        <v>65</v>
      </c>
      <c r="D11" s="79">
        <v>651</v>
      </c>
      <c r="E11" s="77">
        <v>43.08</v>
      </c>
      <c r="F11" s="78">
        <f>E11*D11</f>
        <v>28045.079999999998</v>
      </c>
      <c r="G11" s="79">
        <f t="shared" si="1"/>
        <v>28045.079999999998</v>
      </c>
      <c r="H11" s="79">
        <v>0</v>
      </c>
      <c r="I11" s="80"/>
      <c r="J11" s="92"/>
    </row>
    <row r="12" spans="1:10" ht="24" customHeight="1" thickBot="1" x14ac:dyDescent="0.25">
      <c r="A12" s="144">
        <v>5</v>
      </c>
      <c r="B12" s="145" t="str">
        <f>'[1]174-D'!$C$805</f>
        <v>Alvenaria de bloco de concreto estrutural 19 x 19 x 39 cm - classe B</v>
      </c>
      <c r="C12" s="146" t="s">
        <v>55</v>
      </c>
      <c r="D12" s="147">
        <v>1170</v>
      </c>
      <c r="E12" s="148">
        <f>'[1]174-D'!$G$805</f>
        <v>67.89</v>
      </c>
      <c r="F12" s="149">
        <f t="shared" si="0"/>
        <v>79431.3</v>
      </c>
      <c r="G12" s="147">
        <f t="shared" si="1"/>
        <v>79431.3</v>
      </c>
      <c r="H12" s="147">
        <v>0</v>
      </c>
      <c r="I12" s="80"/>
      <c r="J12" s="92"/>
    </row>
    <row r="13" spans="1:10" ht="24" customHeight="1" thickBot="1" x14ac:dyDescent="0.25">
      <c r="A13" s="74">
        <v>6</v>
      </c>
      <c r="B13" s="75" t="s">
        <v>60</v>
      </c>
      <c r="C13" s="81" t="s">
        <v>66</v>
      </c>
      <c r="D13" s="79">
        <v>2685</v>
      </c>
      <c r="E13" s="77">
        <v>6.61</v>
      </c>
      <c r="F13" s="78">
        <f t="shared" si="0"/>
        <v>17747.850000000002</v>
      </c>
      <c r="G13" s="79">
        <f t="shared" si="1"/>
        <v>17747.850000000002</v>
      </c>
      <c r="H13" s="79">
        <v>0</v>
      </c>
      <c r="I13" s="80"/>
      <c r="J13" s="92"/>
    </row>
    <row r="14" spans="1:10" ht="24" customHeight="1" thickBot="1" x14ac:dyDescent="0.25">
      <c r="A14" s="74">
        <v>7</v>
      </c>
      <c r="B14" s="75" t="s">
        <v>61</v>
      </c>
      <c r="C14" s="81" t="s">
        <v>66</v>
      </c>
      <c r="D14" s="79">
        <v>5315</v>
      </c>
      <c r="E14" s="77">
        <v>4.28</v>
      </c>
      <c r="F14" s="78">
        <f t="shared" si="0"/>
        <v>22748.2</v>
      </c>
      <c r="G14" s="79">
        <f t="shared" si="1"/>
        <v>22748.2</v>
      </c>
      <c r="H14" s="79">
        <v>0</v>
      </c>
      <c r="I14" s="80"/>
      <c r="J14" s="92"/>
    </row>
    <row r="15" spans="1:10" ht="24" customHeight="1" thickBot="1" x14ac:dyDescent="0.25">
      <c r="A15" s="74">
        <v>8</v>
      </c>
      <c r="B15" s="75" t="s">
        <v>62</v>
      </c>
      <c r="C15" s="81" t="s">
        <v>58</v>
      </c>
      <c r="D15" s="79">
        <v>77</v>
      </c>
      <c r="E15" s="77">
        <v>282.83999999999997</v>
      </c>
      <c r="F15" s="78">
        <f t="shared" si="0"/>
        <v>21778.679999999997</v>
      </c>
      <c r="G15" s="79">
        <f t="shared" si="1"/>
        <v>21778.679999999997</v>
      </c>
      <c r="H15" s="79">
        <v>0</v>
      </c>
      <c r="I15" s="80"/>
      <c r="J15" s="92"/>
    </row>
    <row r="16" spans="1:10" ht="24" customHeight="1" thickBot="1" x14ac:dyDescent="0.25">
      <c r="A16" s="74">
        <v>9</v>
      </c>
      <c r="B16" s="75" t="s">
        <v>63</v>
      </c>
      <c r="C16" s="81" t="s">
        <v>58</v>
      </c>
      <c r="D16" s="79">
        <v>77</v>
      </c>
      <c r="E16" s="77">
        <v>75.680000000000007</v>
      </c>
      <c r="F16" s="78">
        <f t="shared" si="0"/>
        <v>5827.3600000000006</v>
      </c>
      <c r="G16" s="79">
        <f t="shared" si="1"/>
        <v>5827.3600000000006</v>
      </c>
      <c r="H16" s="79">
        <v>0</v>
      </c>
      <c r="I16" s="80"/>
      <c r="J16" s="92"/>
    </row>
    <row r="17" spans="1:12" ht="24" customHeight="1" thickBot="1" x14ac:dyDescent="0.25">
      <c r="A17" s="74">
        <v>10</v>
      </c>
      <c r="B17" s="75" t="s">
        <v>64</v>
      </c>
      <c r="C17" s="81" t="s">
        <v>55</v>
      </c>
      <c r="D17" s="79">
        <v>440</v>
      </c>
      <c r="E17" s="77">
        <v>28.73</v>
      </c>
      <c r="F17" s="78">
        <f t="shared" si="0"/>
        <v>12641.2</v>
      </c>
      <c r="G17" s="79">
        <f t="shared" si="1"/>
        <v>12641.2</v>
      </c>
      <c r="H17" s="79">
        <v>0</v>
      </c>
      <c r="I17" s="80"/>
      <c r="J17" s="92"/>
    </row>
    <row r="18" spans="1:12" ht="26.25" thickBot="1" x14ac:dyDescent="0.25">
      <c r="A18" s="74">
        <v>11</v>
      </c>
      <c r="B18" s="93" t="s">
        <v>67</v>
      </c>
      <c r="C18" s="81" t="s">
        <v>55</v>
      </c>
      <c r="D18" s="79">
        <v>4004.5</v>
      </c>
      <c r="E18" s="77">
        <v>2.2000000000000002</v>
      </c>
      <c r="F18" s="78">
        <f>E18*D18</f>
        <v>8809.9000000000015</v>
      </c>
      <c r="G18" s="79">
        <f t="shared" si="1"/>
        <v>8809.9000000000015</v>
      </c>
      <c r="H18" s="79">
        <v>0</v>
      </c>
      <c r="I18" s="80"/>
      <c r="J18" s="3"/>
    </row>
    <row r="19" spans="1:12" ht="24" customHeight="1" thickBot="1" x14ac:dyDescent="0.25">
      <c r="A19" s="74">
        <v>12</v>
      </c>
      <c r="B19" s="75" t="s">
        <v>68</v>
      </c>
      <c r="C19" s="81" t="s">
        <v>55</v>
      </c>
      <c r="D19" s="79">
        <v>4004.5</v>
      </c>
      <c r="E19" s="77">
        <v>1.3</v>
      </c>
      <c r="F19" s="78">
        <f>E19*D19</f>
        <v>5205.8500000000004</v>
      </c>
      <c r="G19" s="79">
        <f t="shared" si="1"/>
        <v>5205.8500000000004</v>
      </c>
      <c r="H19" s="79">
        <v>0</v>
      </c>
      <c r="I19" s="80"/>
      <c r="J19" s="3"/>
    </row>
    <row r="20" spans="1:12" ht="24" customHeight="1" thickBot="1" x14ac:dyDescent="0.25">
      <c r="A20" s="74">
        <v>13</v>
      </c>
      <c r="B20" s="96" t="s">
        <v>69</v>
      </c>
      <c r="C20" s="81" t="s">
        <v>55</v>
      </c>
      <c r="D20" s="79">
        <v>4001</v>
      </c>
      <c r="E20" s="77">
        <v>7.75</v>
      </c>
      <c r="F20" s="78">
        <f>E20*D20</f>
        <v>31007.75</v>
      </c>
      <c r="G20" s="79">
        <f t="shared" si="1"/>
        <v>31007.75</v>
      </c>
      <c r="H20" s="79">
        <v>0</v>
      </c>
      <c r="I20" s="80"/>
      <c r="J20" s="3"/>
    </row>
    <row r="21" spans="1:12" ht="24" customHeight="1" thickBot="1" x14ac:dyDescent="0.25">
      <c r="A21" s="74">
        <v>14</v>
      </c>
      <c r="B21" s="97" t="s">
        <v>79</v>
      </c>
      <c r="C21" s="95" t="s">
        <v>70</v>
      </c>
      <c r="D21" s="79">
        <v>1</v>
      </c>
      <c r="E21" s="77">
        <v>3673.37</v>
      </c>
      <c r="F21" s="78">
        <f>D21*E21</f>
        <v>3673.37</v>
      </c>
      <c r="G21" s="79">
        <f t="shared" si="1"/>
        <v>3673.37</v>
      </c>
      <c r="H21" s="79">
        <v>0</v>
      </c>
      <c r="I21" s="80"/>
      <c r="J21" s="3"/>
    </row>
    <row r="22" spans="1:12" ht="24" customHeight="1" thickBot="1" x14ac:dyDescent="0.25">
      <c r="A22" s="74">
        <v>15</v>
      </c>
      <c r="B22" s="98" t="s">
        <v>80</v>
      </c>
      <c r="C22" s="95" t="s">
        <v>70</v>
      </c>
      <c r="D22" s="79">
        <v>1</v>
      </c>
      <c r="E22" s="77">
        <v>2142.8000000000002</v>
      </c>
      <c r="F22" s="78">
        <f>D22*E22</f>
        <v>2142.8000000000002</v>
      </c>
      <c r="G22" s="79">
        <f t="shared" si="1"/>
        <v>2142.8000000000002</v>
      </c>
      <c r="H22" s="79">
        <v>0</v>
      </c>
      <c r="I22" s="80"/>
      <c r="J22" s="3"/>
    </row>
    <row r="23" spans="1:12" ht="24" customHeight="1" thickBot="1" x14ac:dyDescent="0.25">
      <c r="A23" s="74">
        <v>16</v>
      </c>
      <c r="B23" s="98" t="s">
        <v>81</v>
      </c>
      <c r="C23" s="95" t="s">
        <v>70</v>
      </c>
      <c r="D23" s="79">
        <v>1</v>
      </c>
      <c r="E23" s="77">
        <v>306.11</v>
      </c>
      <c r="F23" s="78">
        <f>D23*E23</f>
        <v>306.11</v>
      </c>
      <c r="G23" s="79">
        <f t="shared" si="1"/>
        <v>306.11</v>
      </c>
      <c r="H23" s="79">
        <v>0</v>
      </c>
      <c r="I23" s="80"/>
      <c r="J23" s="3"/>
    </row>
    <row r="24" spans="1:12" ht="24" customHeight="1" thickBot="1" x14ac:dyDescent="0.25">
      <c r="A24" s="74">
        <v>17</v>
      </c>
      <c r="B24" s="75" t="str">
        <f>'[2]172_I'!$B$1272</f>
        <v>Árvore ornamental tipo Ipê Amarelo H= 2,00m</v>
      </c>
      <c r="C24" s="81" t="s">
        <v>3</v>
      </c>
      <c r="D24" s="79">
        <v>120</v>
      </c>
      <c r="E24" s="77">
        <v>43.93</v>
      </c>
      <c r="F24" s="78">
        <f>E24*D24</f>
        <v>5271.6</v>
      </c>
      <c r="G24" s="79">
        <v>0</v>
      </c>
      <c r="H24" s="79">
        <f>F24</f>
        <v>5271.6</v>
      </c>
      <c r="I24" s="80"/>
      <c r="J24" s="3"/>
    </row>
    <row r="25" spans="1:12" ht="15.95" customHeight="1" thickBot="1" x14ac:dyDescent="0.25">
      <c r="A25" s="159" t="s">
        <v>0</v>
      </c>
      <c r="B25" s="160"/>
      <c r="C25" s="161"/>
      <c r="D25" s="161"/>
      <c r="E25" s="162"/>
      <c r="F25" s="50">
        <f>SUM(F8:F24)</f>
        <v>256309.03</v>
      </c>
      <c r="G25" s="79">
        <f>SUM(G8:G24)</f>
        <v>251037.43</v>
      </c>
      <c r="H25" s="50">
        <f>SUM(H8:H24)</f>
        <v>5271.6</v>
      </c>
      <c r="I25" s="13"/>
      <c r="J25" s="5"/>
    </row>
    <row r="26" spans="1:12" ht="21.75" customHeight="1" thickBot="1" x14ac:dyDescent="0.25">
      <c r="A26" s="175"/>
      <c r="B26" s="176"/>
      <c r="C26" s="176"/>
      <c r="D26" s="177"/>
      <c r="E26" s="188" t="s">
        <v>46</v>
      </c>
      <c r="F26" s="188"/>
      <c r="G26" s="189">
        <f>SUM(G25:H25)</f>
        <v>256309.03</v>
      </c>
      <c r="H26" s="190"/>
      <c r="I26" s="191"/>
      <c r="J26" s="7"/>
      <c r="K26" s="7"/>
      <c r="L26" s="9"/>
    </row>
    <row r="27" spans="1:12" ht="14.25" x14ac:dyDescent="0.2">
      <c r="A27" s="14"/>
      <c r="B27" s="14"/>
      <c r="C27" s="14"/>
      <c r="D27" s="14"/>
      <c r="E27" s="15"/>
      <c r="F27" s="15"/>
      <c r="G27" s="16"/>
      <c r="H27" s="16"/>
      <c r="I27" s="16"/>
      <c r="J27" s="7"/>
      <c r="K27" s="7"/>
      <c r="L27" s="9"/>
    </row>
    <row r="28" spans="1:12" ht="14.25" x14ac:dyDescent="0.2">
      <c r="A28" s="14"/>
      <c r="B28" s="14"/>
      <c r="C28" s="14"/>
      <c r="D28" s="14"/>
      <c r="E28" s="15"/>
      <c r="F28" s="15"/>
      <c r="G28" s="16"/>
      <c r="H28" s="16"/>
      <c r="I28" s="16"/>
      <c r="J28" s="7"/>
      <c r="K28" s="7"/>
      <c r="L28" s="9"/>
    </row>
    <row r="29" spans="1:12" ht="14.25" x14ac:dyDescent="0.2">
      <c r="A29" s="14"/>
      <c r="B29" s="14"/>
      <c r="C29" s="14"/>
      <c r="D29" s="14"/>
      <c r="E29" s="15"/>
      <c r="F29" s="15"/>
      <c r="G29" s="16"/>
      <c r="H29" s="16"/>
      <c r="I29" s="16"/>
      <c r="J29" s="7"/>
      <c r="K29" s="7"/>
      <c r="L29" s="9"/>
    </row>
    <row r="30" spans="1:12" ht="30" customHeight="1" thickBot="1" x14ac:dyDescent="0.25">
      <c r="B30" s="120"/>
      <c r="C30" s="118"/>
      <c r="D30" s="119"/>
      <c r="E30" s="64"/>
      <c r="F30" s="64"/>
      <c r="G30" s="150"/>
      <c r="H30" s="150"/>
      <c r="I30" s="150"/>
      <c r="J30" s="64"/>
      <c r="K30" s="64"/>
    </row>
    <row r="31" spans="1:12" x14ac:dyDescent="0.2">
      <c r="B31" s="67" t="s">
        <v>47</v>
      </c>
      <c r="C31" s="68"/>
      <c r="D31" s="68"/>
      <c r="E31" s="64"/>
      <c r="F31" s="64"/>
      <c r="G31" s="151" t="s">
        <v>48</v>
      </c>
      <c r="H31" s="151"/>
      <c r="I31" s="151"/>
      <c r="J31" s="64"/>
      <c r="K31" s="64"/>
    </row>
    <row r="32" spans="1:12" ht="14.25" x14ac:dyDescent="0.2">
      <c r="A32" s="6"/>
      <c r="B32" s="45" t="s">
        <v>19</v>
      </c>
      <c r="C32" s="69"/>
      <c r="D32" s="70"/>
      <c r="E32" s="70"/>
      <c r="F32" s="70"/>
      <c r="G32" s="152" t="s">
        <v>6</v>
      </c>
      <c r="H32" s="152"/>
      <c r="I32" s="152"/>
      <c r="J32" s="70"/>
      <c r="K32" s="70"/>
      <c r="L32" s="9"/>
    </row>
    <row r="33" spans="1:12" ht="17.25" customHeight="1" thickBot="1" x14ac:dyDescent="0.25">
      <c r="B33" s="71"/>
      <c r="C33" s="64"/>
      <c r="D33" s="64"/>
      <c r="E33" s="64"/>
      <c r="F33" s="64"/>
      <c r="G33" s="152"/>
      <c r="H33" s="152"/>
      <c r="I33" s="152"/>
      <c r="J33" s="64"/>
      <c r="K33" s="64"/>
    </row>
    <row r="34" spans="1:12" ht="39" customHeight="1" thickTop="1" x14ac:dyDescent="0.2">
      <c r="A34" s="6"/>
      <c r="B34" s="72" t="s">
        <v>16</v>
      </c>
      <c r="C34" s="45"/>
      <c r="D34" s="70"/>
      <c r="E34" s="70"/>
      <c r="F34" s="70"/>
      <c r="G34" s="174"/>
      <c r="H34" s="174"/>
      <c r="I34" s="174"/>
      <c r="J34" s="70"/>
      <c r="K34" s="70"/>
      <c r="L34" s="9"/>
    </row>
    <row r="35" spans="1:12" x14ac:dyDescent="0.2">
      <c r="A35" s="4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9"/>
    </row>
    <row r="36" spans="1:12" x14ac:dyDescent="0.2">
      <c r="B36" s="64"/>
      <c r="C36" s="64"/>
      <c r="D36" s="66"/>
      <c r="E36" s="66"/>
      <c r="F36" s="66"/>
      <c r="G36" s="66"/>
      <c r="H36" s="66"/>
      <c r="I36" s="66"/>
      <c r="J36" s="66"/>
      <c r="K36" s="66"/>
      <c r="L36" s="9"/>
    </row>
    <row r="37" spans="1:12" x14ac:dyDescent="0.2">
      <c r="B37" s="73"/>
      <c r="C37" s="64"/>
      <c r="D37" s="66"/>
      <c r="E37" s="66"/>
      <c r="F37" s="66"/>
      <c r="G37" s="66"/>
      <c r="H37" s="66"/>
      <c r="I37" s="66"/>
      <c r="J37" s="66"/>
      <c r="K37" s="66"/>
      <c r="L37" s="9"/>
    </row>
    <row r="38" spans="1:12" x14ac:dyDescent="0.2">
      <c r="B38" s="64"/>
      <c r="C38" s="64"/>
      <c r="D38" s="64"/>
      <c r="E38" s="64"/>
      <c r="F38" s="64"/>
      <c r="G38" s="64"/>
      <c r="H38" s="64"/>
      <c r="I38" s="64"/>
      <c r="J38" s="64"/>
      <c r="K38" s="64"/>
    </row>
  </sheetData>
  <mergeCells count="25">
    <mergeCell ref="A1:B1"/>
    <mergeCell ref="A3:B3"/>
    <mergeCell ref="C6:C7"/>
    <mergeCell ref="G34:I34"/>
    <mergeCell ref="E6:E7"/>
    <mergeCell ref="A26:D26"/>
    <mergeCell ref="I1:I3"/>
    <mergeCell ref="C1:H1"/>
    <mergeCell ref="A5:D5"/>
    <mergeCell ref="D6:D7"/>
    <mergeCell ref="E5:F5"/>
    <mergeCell ref="F6:F7"/>
    <mergeCell ref="E26:F26"/>
    <mergeCell ref="G26:I26"/>
    <mergeCell ref="A6:A7"/>
    <mergeCell ref="A2:B2"/>
    <mergeCell ref="G30:I30"/>
    <mergeCell ref="G31:I31"/>
    <mergeCell ref="G32:I33"/>
    <mergeCell ref="D2:H2"/>
    <mergeCell ref="D3:H3"/>
    <mergeCell ref="A25:E25"/>
    <mergeCell ref="G5:I5"/>
    <mergeCell ref="G6:I6"/>
    <mergeCell ref="B6:B7"/>
  </mergeCells>
  <phoneticPr fontId="0" type="noConversion"/>
  <printOptions horizontalCentered="1" verticalCentered="1"/>
  <pageMargins left="0.56000000000000005" right="0.5" top="0.37" bottom="0.52" header="0" footer="0.41"/>
  <pageSetup paperSize="9" scale="49" orientation="landscape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457"/>
  <sheetViews>
    <sheetView showGridLines="0" topLeftCell="C40" zoomScale="60" zoomScaleNormal="60" workbookViewId="0">
      <selection activeCell="Q44" sqref="Q44"/>
    </sheetView>
  </sheetViews>
  <sheetFormatPr defaultColWidth="8.85546875" defaultRowHeight="12.75" x14ac:dyDescent="0.2"/>
  <cols>
    <col min="1" max="1" width="10.7109375" style="46" customWidth="1"/>
    <col min="2" max="2" width="112.140625" style="1" customWidth="1"/>
    <col min="3" max="3" width="18.42578125" style="1" customWidth="1"/>
    <col min="4" max="7" width="21.5703125" style="1" customWidth="1"/>
    <col min="8" max="15" width="11.85546875" style="1" customWidth="1"/>
    <col min="16" max="16" width="17" style="1" customWidth="1"/>
    <col min="17" max="17" width="18.85546875" style="1" customWidth="1"/>
    <col min="18" max="18" width="7.42578125" style="1" customWidth="1"/>
    <col min="19" max="19" width="18.28515625" style="1" customWidth="1"/>
    <col min="20" max="20" width="11.5703125" style="1" bestFit="1" customWidth="1"/>
    <col min="21" max="16384" width="8.85546875" style="1"/>
  </cols>
  <sheetData>
    <row r="1" spans="1:196" s="18" customFormat="1" ht="39.75" customHeight="1" thickBot="1" x14ac:dyDescent="0.3">
      <c r="A1" s="168" t="s">
        <v>17</v>
      </c>
      <c r="B1" s="169"/>
      <c r="C1" s="297" t="s">
        <v>20</v>
      </c>
      <c r="D1" s="298"/>
      <c r="E1" s="298"/>
      <c r="F1" s="298"/>
      <c r="G1" s="298"/>
      <c r="H1" s="298"/>
      <c r="I1" s="298"/>
      <c r="J1" s="298"/>
      <c r="K1" s="299"/>
      <c r="L1" s="295" t="s">
        <v>71</v>
      </c>
      <c r="M1" s="296"/>
      <c r="N1" s="300"/>
      <c r="O1" s="301"/>
      <c r="P1" s="302"/>
      <c r="Q1" s="17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</row>
    <row r="2" spans="1:196" ht="31.5" customHeight="1" thickBot="1" x14ac:dyDescent="0.25">
      <c r="A2" s="192" t="s">
        <v>76</v>
      </c>
      <c r="B2" s="193"/>
      <c r="C2" s="293" t="s">
        <v>21</v>
      </c>
      <c r="D2" s="294"/>
      <c r="E2" s="156" t="s">
        <v>78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  <c r="Q2" s="19"/>
    </row>
    <row r="3" spans="1:196" ht="54" customHeight="1" thickBot="1" x14ac:dyDescent="0.25">
      <c r="A3" s="315" t="s">
        <v>12</v>
      </c>
      <c r="B3" s="316"/>
      <c r="C3" s="293" t="s">
        <v>22</v>
      </c>
      <c r="D3" s="294"/>
      <c r="E3" s="156" t="s">
        <v>77</v>
      </c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8"/>
      <c r="Q3" s="20"/>
    </row>
    <row r="4" spans="1:196" ht="24.95" customHeight="1" thickBot="1" x14ac:dyDescent="0.25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96" s="23" customFormat="1" ht="24.95" customHeight="1" thickBot="1" x14ac:dyDescent="0.3">
      <c r="A5" s="317" t="s">
        <v>9</v>
      </c>
      <c r="B5" s="53" t="s">
        <v>23</v>
      </c>
      <c r="C5" s="54" t="s">
        <v>24</v>
      </c>
      <c r="D5" s="303" t="s">
        <v>25</v>
      </c>
      <c r="E5" s="304"/>
      <c r="F5" s="304"/>
      <c r="G5" s="304"/>
      <c r="H5" s="304"/>
      <c r="I5" s="305"/>
      <c r="J5" s="304"/>
      <c r="K5" s="304"/>
      <c r="L5" s="304"/>
      <c r="M5" s="304"/>
      <c r="N5" s="304"/>
      <c r="O5" s="306"/>
      <c r="P5" s="307" t="s">
        <v>26</v>
      </c>
      <c r="Q5" s="309" t="s">
        <v>27</v>
      </c>
    </row>
    <row r="6" spans="1:196" s="23" customFormat="1" ht="28.5" customHeight="1" thickBot="1" x14ac:dyDescent="0.3">
      <c r="A6" s="318"/>
      <c r="B6" s="24" t="s">
        <v>28</v>
      </c>
      <c r="C6" s="100" t="s">
        <v>29</v>
      </c>
      <c r="D6" s="25">
        <v>1</v>
      </c>
      <c r="E6" s="25">
        <v>2</v>
      </c>
      <c r="F6" s="25">
        <v>3</v>
      </c>
      <c r="G6" s="25">
        <v>4</v>
      </c>
      <c r="H6" s="25">
        <v>5</v>
      </c>
      <c r="I6" s="25">
        <v>6</v>
      </c>
      <c r="J6" s="25">
        <v>7</v>
      </c>
      <c r="K6" s="25">
        <v>8</v>
      </c>
      <c r="L6" s="25">
        <v>9</v>
      </c>
      <c r="M6" s="25">
        <v>10</v>
      </c>
      <c r="N6" s="25">
        <v>11</v>
      </c>
      <c r="O6" s="26">
        <v>12</v>
      </c>
      <c r="P6" s="308"/>
      <c r="Q6" s="310"/>
    </row>
    <row r="7" spans="1:196" ht="30" customHeight="1" x14ac:dyDescent="0.2">
      <c r="A7" s="229">
        <v>1</v>
      </c>
      <c r="B7" s="225" t="str">
        <f>Planilha!B8</f>
        <v>Placa de identificação para obra</v>
      </c>
      <c r="C7" s="311"/>
      <c r="D7" s="85">
        <f>Q7</f>
        <v>2146.98</v>
      </c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313"/>
      <c r="Q7" s="200">
        <f>Planilha!F8</f>
        <v>2146.98</v>
      </c>
      <c r="R7" s="23"/>
      <c r="S7" s="23"/>
    </row>
    <row r="8" spans="1:196" ht="9.9499999999999993" customHeight="1" thickBot="1" x14ac:dyDescent="0.25">
      <c r="A8" s="228"/>
      <c r="B8" s="226"/>
      <c r="C8" s="312"/>
      <c r="D8" s="121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314"/>
      <c r="Q8" s="201"/>
      <c r="R8" s="23"/>
      <c r="S8" s="23"/>
    </row>
    <row r="9" spans="1:196" ht="30" customHeight="1" x14ac:dyDescent="0.2">
      <c r="A9" s="227">
        <v>2</v>
      </c>
      <c r="B9" s="225" t="str">
        <f>Planilha!B9</f>
        <v>Escavação e carga mecanizada em solo de 2ª categoria, em campo aberto</v>
      </c>
      <c r="C9" s="285"/>
      <c r="D9" s="132">
        <f>$Q$9</f>
        <v>7250</v>
      </c>
      <c r="E9" s="135"/>
      <c r="F9" s="133"/>
      <c r="G9" s="123"/>
      <c r="H9" s="84"/>
      <c r="I9" s="84"/>
      <c r="J9" s="84"/>
      <c r="K9" s="84"/>
      <c r="L9" s="84"/>
      <c r="M9" s="84"/>
      <c r="N9" s="84"/>
      <c r="O9" s="84"/>
      <c r="P9" s="319"/>
      <c r="Q9" s="200">
        <f>Planilha!F9</f>
        <v>7250</v>
      </c>
      <c r="R9" s="23"/>
      <c r="S9" s="23"/>
    </row>
    <row r="10" spans="1:196" ht="9.9499999999999993" customHeight="1" thickBot="1" x14ac:dyDescent="0.25">
      <c r="A10" s="228"/>
      <c r="B10" s="226"/>
      <c r="C10" s="286"/>
      <c r="D10" s="126"/>
      <c r="E10" s="134"/>
      <c r="F10" s="123"/>
      <c r="G10" s="123"/>
      <c r="H10" s="84"/>
      <c r="I10" s="84"/>
      <c r="J10" s="84"/>
      <c r="K10" s="84"/>
      <c r="L10" s="84"/>
      <c r="M10" s="84"/>
      <c r="N10" s="84"/>
      <c r="O10" s="84"/>
      <c r="P10" s="320"/>
      <c r="Q10" s="201"/>
      <c r="R10" s="23"/>
      <c r="S10" s="23"/>
    </row>
    <row r="11" spans="1:196" ht="30" customHeight="1" x14ac:dyDescent="0.2">
      <c r="A11" s="227">
        <v>3</v>
      </c>
      <c r="B11" s="225" t="str">
        <f>Planilha!B10</f>
        <v>Transporte de solo de 1ª e 2ª categoria por caminhão até o 2° km</v>
      </c>
      <c r="C11" s="285"/>
      <c r="D11" s="85">
        <f>$Q$11</f>
        <v>2275</v>
      </c>
      <c r="E11" s="85"/>
      <c r="F11" s="123"/>
      <c r="G11" s="123"/>
      <c r="H11" s="84"/>
      <c r="I11" s="84"/>
      <c r="J11" s="84"/>
      <c r="K11" s="84"/>
      <c r="L11" s="84"/>
      <c r="M11" s="84"/>
      <c r="N11" s="84"/>
      <c r="O11" s="84"/>
      <c r="P11" s="287"/>
      <c r="Q11" s="200">
        <f>Planilha!F10</f>
        <v>2275</v>
      </c>
      <c r="R11" s="23"/>
      <c r="S11" s="23"/>
    </row>
    <row r="12" spans="1:196" ht="9.9499999999999993" customHeight="1" thickBot="1" x14ac:dyDescent="0.25">
      <c r="A12" s="228"/>
      <c r="B12" s="226"/>
      <c r="C12" s="286"/>
      <c r="D12" s="126"/>
      <c r="E12" s="123"/>
      <c r="F12" s="123"/>
      <c r="G12" s="123"/>
      <c r="H12" s="84"/>
      <c r="I12" s="84"/>
      <c r="J12" s="84"/>
      <c r="K12" s="84"/>
      <c r="L12" s="84"/>
      <c r="M12" s="84"/>
      <c r="N12" s="84"/>
      <c r="O12" s="84"/>
      <c r="P12" s="288"/>
      <c r="Q12" s="201"/>
      <c r="R12" s="23"/>
      <c r="S12" s="23"/>
    </row>
    <row r="13" spans="1:196" ht="30" customHeight="1" x14ac:dyDescent="0.2">
      <c r="A13" s="229">
        <v>4</v>
      </c>
      <c r="B13" s="225" t="str">
        <f>Planilha!B11</f>
        <v>Broca em concreto armado diâmetro de 20 cm - completa</v>
      </c>
      <c r="C13" s="285"/>
      <c r="D13" s="130">
        <f>$Q$13/2</f>
        <v>14022.539999999999</v>
      </c>
      <c r="E13" s="130">
        <f>$Q$13/2</f>
        <v>14022.539999999999</v>
      </c>
      <c r="F13" s="130"/>
      <c r="G13" s="130"/>
      <c r="H13" s="84"/>
      <c r="I13" s="84"/>
      <c r="J13" s="84"/>
      <c r="K13" s="84"/>
      <c r="L13" s="84"/>
      <c r="M13" s="84"/>
      <c r="N13" s="84"/>
      <c r="O13" s="84"/>
      <c r="P13" s="287"/>
      <c r="Q13" s="200">
        <f>Planilha!F11</f>
        <v>28045.079999999998</v>
      </c>
      <c r="R13" s="23"/>
      <c r="S13" s="23"/>
    </row>
    <row r="14" spans="1:196" ht="9.9499999999999993" customHeight="1" thickBot="1" x14ac:dyDescent="0.25">
      <c r="A14" s="228"/>
      <c r="B14" s="226"/>
      <c r="C14" s="286"/>
      <c r="D14" s="126"/>
      <c r="E14" s="126"/>
      <c r="F14" s="85"/>
      <c r="G14" s="123"/>
      <c r="H14" s="84"/>
      <c r="I14" s="84"/>
      <c r="J14" s="84"/>
      <c r="K14" s="84"/>
      <c r="L14" s="84"/>
      <c r="M14" s="84"/>
      <c r="N14" s="84"/>
      <c r="O14" s="84"/>
      <c r="P14" s="288"/>
      <c r="Q14" s="201"/>
      <c r="R14" s="23"/>
      <c r="S14" s="23"/>
      <c r="X14" s="27"/>
    </row>
    <row r="15" spans="1:196" ht="30" customHeight="1" x14ac:dyDescent="0.2">
      <c r="A15" s="227">
        <v>5</v>
      </c>
      <c r="B15" s="225" t="str">
        <f>Planilha!B12</f>
        <v>Alvenaria de bloco de concreto estrutural 19 x 19 x 39 cm - classe B</v>
      </c>
      <c r="C15" s="285"/>
      <c r="D15" s="130">
        <f>$Q$15/3</f>
        <v>26477.100000000002</v>
      </c>
      <c r="E15" s="130">
        <f>$Q$15/3</f>
        <v>26477.100000000002</v>
      </c>
      <c r="F15" s="130">
        <f>$Q$15/3</f>
        <v>26477.100000000002</v>
      </c>
      <c r="G15" s="130"/>
      <c r="H15" s="130"/>
      <c r="I15" s="84"/>
      <c r="J15" s="84"/>
      <c r="K15" s="84"/>
      <c r="L15" s="84"/>
      <c r="M15" s="84"/>
      <c r="N15" s="84"/>
      <c r="O15" s="84"/>
      <c r="P15" s="287"/>
      <c r="Q15" s="200">
        <f>Planilha!F12</f>
        <v>79431.3</v>
      </c>
      <c r="R15" s="23"/>
      <c r="S15" s="23"/>
    </row>
    <row r="16" spans="1:196" ht="9.9499999999999993" customHeight="1" thickBot="1" x14ac:dyDescent="0.25">
      <c r="A16" s="228"/>
      <c r="B16" s="226"/>
      <c r="C16" s="286"/>
      <c r="D16" s="122"/>
      <c r="E16" s="122"/>
      <c r="F16" s="122"/>
      <c r="G16" s="84"/>
      <c r="H16" s="84"/>
      <c r="I16" s="84"/>
      <c r="J16" s="84"/>
      <c r="K16" s="84"/>
      <c r="L16" s="84"/>
      <c r="M16" s="84"/>
      <c r="N16" s="84"/>
      <c r="O16" s="84"/>
      <c r="P16" s="288"/>
      <c r="Q16" s="201"/>
      <c r="R16" s="23"/>
      <c r="S16" s="23"/>
    </row>
    <row r="17" spans="1:23" ht="30" customHeight="1" x14ac:dyDescent="0.2">
      <c r="A17" s="227">
        <v>6</v>
      </c>
      <c r="B17" s="225" t="str">
        <f>Planilha!B13</f>
        <v>Armadura em barra de aço CA-50 (A ou B) fyk= 500 MPa</v>
      </c>
      <c r="C17" s="285"/>
      <c r="D17" s="84">
        <f>$Q$17/3</f>
        <v>5915.9500000000007</v>
      </c>
      <c r="E17" s="84">
        <f>$Q$17/3</f>
        <v>5915.9500000000007</v>
      </c>
      <c r="F17" s="84">
        <f>$Q$17/3</f>
        <v>5915.9500000000007</v>
      </c>
      <c r="G17" s="84"/>
      <c r="H17" s="84"/>
      <c r="I17" s="84"/>
      <c r="J17" s="84"/>
      <c r="K17" s="84"/>
      <c r="L17" s="84"/>
      <c r="M17" s="84"/>
      <c r="N17" s="84"/>
      <c r="O17" s="84"/>
      <c r="P17" s="287"/>
      <c r="Q17" s="200">
        <f>Planilha!F13</f>
        <v>17747.850000000002</v>
      </c>
      <c r="R17" s="23"/>
      <c r="S17" s="23"/>
    </row>
    <row r="18" spans="1:23" ht="9.9499999999999993" customHeight="1" thickBot="1" x14ac:dyDescent="0.25">
      <c r="A18" s="228"/>
      <c r="B18" s="226"/>
      <c r="C18" s="285"/>
      <c r="D18" s="122"/>
      <c r="E18" s="122"/>
      <c r="F18" s="122"/>
      <c r="G18" s="84"/>
      <c r="H18" s="84"/>
      <c r="I18" s="84"/>
      <c r="J18" s="84"/>
      <c r="K18" s="84"/>
      <c r="L18" s="84"/>
      <c r="M18" s="84"/>
      <c r="N18" s="84"/>
      <c r="O18" s="84"/>
      <c r="P18" s="288"/>
      <c r="Q18" s="201"/>
      <c r="R18" s="23"/>
      <c r="S18" s="23"/>
    </row>
    <row r="19" spans="1:23" ht="30" customHeight="1" x14ac:dyDescent="0.2">
      <c r="A19" s="229">
        <v>7</v>
      </c>
      <c r="B19" s="225" t="str">
        <f>Planilha!B14</f>
        <v>Aço CA-50-A (Vergalhão de 12,5mm de diâmetro)</v>
      </c>
      <c r="C19" s="285"/>
      <c r="D19" s="84">
        <f>$Q$19/3</f>
        <v>7582.7333333333336</v>
      </c>
      <c r="E19" s="84">
        <f>$Q$19/3</f>
        <v>7582.7333333333336</v>
      </c>
      <c r="F19" s="84">
        <f>$Q$19/3</f>
        <v>7582.7333333333336</v>
      </c>
      <c r="G19" s="84"/>
      <c r="H19" s="84"/>
      <c r="I19" s="84"/>
      <c r="J19" s="84"/>
      <c r="K19" s="84"/>
      <c r="L19" s="84"/>
      <c r="M19" s="84"/>
      <c r="N19" s="84"/>
      <c r="O19" s="84"/>
      <c r="P19" s="287"/>
      <c r="Q19" s="200">
        <f>Planilha!F14</f>
        <v>22748.2</v>
      </c>
      <c r="R19" s="23"/>
      <c r="S19" s="23"/>
    </row>
    <row r="20" spans="1:23" ht="9.9499999999999993" customHeight="1" thickBot="1" x14ac:dyDescent="0.25">
      <c r="A20" s="228"/>
      <c r="B20" s="226"/>
      <c r="C20" s="285"/>
      <c r="D20" s="122"/>
      <c r="E20" s="122"/>
      <c r="F20" s="122"/>
      <c r="G20" s="84"/>
      <c r="H20" s="84"/>
      <c r="I20" s="84"/>
      <c r="J20" s="84"/>
      <c r="K20" s="84"/>
      <c r="L20" s="84"/>
      <c r="M20" s="84"/>
      <c r="N20" s="84"/>
      <c r="O20" s="84"/>
      <c r="P20" s="288"/>
      <c r="Q20" s="201"/>
      <c r="R20" s="23"/>
      <c r="S20" s="23"/>
    </row>
    <row r="21" spans="1:23" ht="30" customHeight="1" x14ac:dyDescent="0.2">
      <c r="A21" s="227">
        <v>8</v>
      </c>
      <c r="B21" s="225" t="str">
        <f>Planilha!B15</f>
        <v>Concreto usinado, fck = 20,0 MPa - para bombeamento</v>
      </c>
      <c r="C21" s="289"/>
      <c r="D21" s="84">
        <f>$Q$21/3</f>
        <v>7259.5599999999986</v>
      </c>
      <c r="E21" s="84">
        <f>$Q$21/3</f>
        <v>7259.5599999999986</v>
      </c>
      <c r="F21" s="84">
        <f>$Q$21/3</f>
        <v>7259.5599999999986</v>
      </c>
      <c r="G21" s="84"/>
      <c r="H21" s="84"/>
      <c r="I21" s="84"/>
      <c r="J21" s="84"/>
      <c r="K21" s="84"/>
      <c r="L21" s="84"/>
      <c r="M21" s="84"/>
      <c r="N21" s="84"/>
      <c r="O21" s="84"/>
      <c r="P21" s="291"/>
      <c r="Q21" s="200">
        <f>Planilha!F15</f>
        <v>21778.679999999997</v>
      </c>
      <c r="R21" s="23"/>
      <c r="S21" s="23"/>
    </row>
    <row r="22" spans="1:23" ht="9.75" customHeight="1" thickBot="1" x14ac:dyDescent="0.25">
      <c r="A22" s="228"/>
      <c r="B22" s="226"/>
      <c r="C22" s="290"/>
      <c r="D22" s="122"/>
      <c r="E22" s="122"/>
      <c r="F22" s="122"/>
      <c r="G22" s="84"/>
      <c r="H22" s="84"/>
      <c r="I22" s="84"/>
      <c r="J22" s="84"/>
      <c r="K22" s="84"/>
      <c r="L22" s="84"/>
      <c r="M22" s="84"/>
      <c r="N22" s="84"/>
      <c r="O22" s="84"/>
      <c r="P22" s="292"/>
      <c r="Q22" s="201"/>
      <c r="R22" s="28"/>
      <c r="S22" s="23"/>
      <c r="U22" s="29"/>
      <c r="V22" s="29"/>
      <c r="W22" s="29"/>
    </row>
    <row r="23" spans="1:23" ht="30" customHeight="1" x14ac:dyDescent="0.2">
      <c r="A23" s="227">
        <v>9</v>
      </c>
      <c r="B23" s="225" t="str">
        <f>Planilha!B16</f>
        <v>Lançamento e adensamento de concreto ou massa em estrutura</v>
      </c>
      <c r="C23" s="281"/>
      <c r="D23" s="84">
        <f>$Q$23/3</f>
        <v>1942.4533333333336</v>
      </c>
      <c r="E23" s="84">
        <f>$Q$23/3</f>
        <v>1942.4533333333336</v>
      </c>
      <c r="F23" s="84">
        <f>$Q$23/3</f>
        <v>1942.4533333333336</v>
      </c>
      <c r="G23" s="84"/>
      <c r="H23" s="84"/>
      <c r="I23" s="84"/>
      <c r="J23" s="84"/>
      <c r="K23" s="84"/>
      <c r="L23" s="84"/>
      <c r="M23" s="84"/>
      <c r="N23" s="84"/>
      <c r="O23" s="84"/>
      <c r="P23" s="277"/>
      <c r="Q23" s="200">
        <f>Planilha!F16</f>
        <v>5827.3600000000006</v>
      </c>
      <c r="R23" s="28"/>
      <c r="S23" s="23"/>
      <c r="U23" s="29"/>
      <c r="V23" s="29"/>
      <c r="W23" s="29"/>
    </row>
    <row r="24" spans="1:23" ht="9.75" customHeight="1" thickBot="1" x14ac:dyDescent="0.25">
      <c r="A24" s="228"/>
      <c r="B24" s="226"/>
      <c r="C24" s="282"/>
      <c r="D24" s="122"/>
      <c r="E24" s="122"/>
      <c r="F24" s="122"/>
      <c r="G24" s="84"/>
      <c r="H24" s="84"/>
      <c r="I24" s="84"/>
      <c r="J24" s="84"/>
      <c r="K24" s="84"/>
      <c r="L24" s="84"/>
      <c r="M24" s="84"/>
      <c r="N24" s="84"/>
      <c r="O24" s="106"/>
      <c r="P24" s="278"/>
      <c r="Q24" s="201"/>
      <c r="R24" s="28"/>
      <c r="S24" s="23"/>
      <c r="U24" s="29"/>
      <c r="V24" s="29"/>
      <c r="W24" s="29"/>
    </row>
    <row r="25" spans="1:23" ht="30" customHeight="1" x14ac:dyDescent="0.2">
      <c r="A25" s="229">
        <v>10</v>
      </c>
      <c r="B25" s="225" t="str">
        <f>Planilha!B17</f>
        <v>Forma em madeira comum para fundação (reutilização de 5 vezes)</v>
      </c>
      <c r="C25" s="283"/>
      <c r="D25" s="84">
        <f>$Q$25/3</f>
        <v>4213.7333333333336</v>
      </c>
      <c r="E25" s="84">
        <f>$Q$25/3</f>
        <v>4213.7333333333336</v>
      </c>
      <c r="F25" s="84">
        <f>$Q$25/3</f>
        <v>4213.7333333333336</v>
      </c>
      <c r="G25" s="84"/>
      <c r="H25" s="84"/>
      <c r="I25" s="84"/>
      <c r="J25" s="84"/>
      <c r="K25" s="84"/>
      <c r="L25" s="84"/>
      <c r="M25" s="84"/>
      <c r="N25" s="103"/>
      <c r="O25" s="107"/>
      <c r="P25" s="279"/>
      <c r="Q25" s="200">
        <f>Planilha!F17</f>
        <v>12641.2</v>
      </c>
      <c r="R25" s="28"/>
      <c r="S25" s="23"/>
      <c r="T25" s="91"/>
      <c r="U25" s="29"/>
      <c r="V25" s="29"/>
      <c r="W25" s="29"/>
    </row>
    <row r="26" spans="1:23" ht="9" customHeight="1" thickBot="1" x14ac:dyDescent="0.25">
      <c r="A26" s="228"/>
      <c r="B26" s="226"/>
      <c r="C26" s="284"/>
      <c r="D26" s="122"/>
      <c r="E26" s="122"/>
      <c r="F26" s="122"/>
      <c r="G26" s="84"/>
      <c r="H26" s="84"/>
      <c r="I26" s="84"/>
      <c r="J26" s="84"/>
      <c r="K26" s="84"/>
      <c r="L26" s="84"/>
      <c r="M26" s="84"/>
      <c r="N26" s="84"/>
      <c r="O26" s="108"/>
      <c r="P26" s="280"/>
      <c r="Q26" s="201"/>
      <c r="R26" s="28"/>
      <c r="S26" s="23"/>
      <c r="U26" s="29"/>
      <c r="V26" s="29"/>
      <c r="W26" s="29"/>
    </row>
    <row r="27" spans="1:23" ht="45" customHeight="1" x14ac:dyDescent="0.2">
      <c r="A27" s="227">
        <v>11</v>
      </c>
      <c r="B27" s="225" t="str">
        <f>Planilha!B18</f>
        <v>Limpeza mecanizada do terreno, inclusive troncos até 15 cm de diâmetro, com caminhão à disposição, dentro e fora da obra, com transporte no raio de até 1,0 km</v>
      </c>
      <c r="C27" s="195"/>
      <c r="D27" s="101">
        <f>$Q$27</f>
        <v>8809.9000000000015</v>
      </c>
      <c r="E27" s="101"/>
      <c r="F27" s="83"/>
      <c r="G27" s="83"/>
      <c r="H27" s="83"/>
      <c r="I27" s="83"/>
      <c r="J27" s="83"/>
      <c r="K27" s="83"/>
      <c r="L27" s="83"/>
      <c r="M27" s="83"/>
      <c r="N27" s="106"/>
      <c r="O27" s="107"/>
      <c r="P27" s="198"/>
      <c r="Q27" s="200">
        <f>Planilha!F18</f>
        <v>8809.9000000000015</v>
      </c>
      <c r="R27" s="28"/>
      <c r="S27" s="23"/>
      <c r="U27" s="29"/>
      <c r="V27" s="29"/>
      <c r="W27" s="29"/>
    </row>
    <row r="28" spans="1:23" ht="9" customHeight="1" thickBot="1" x14ac:dyDescent="0.25">
      <c r="A28" s="228"/>
      <c r="B28" s="226"/>
      <c r="C28" s="197"/>
      <c r="D28" s="124"/>
      <c r="E28" s="83"/>
      <c r="F28" s="83"/>
      <c r="G28" s="83"/>
      <c r="H28" s="83"/>
      <c r="I28" s="83"/>
      <c r="J28" s="83"/>
      <c r="K28" s="83"/>
      <c r="L28" s="83"/>
      <c r="M28" s="83"/>
      <c r="N28" s="106"/>
      <c r="O28" s="107"/>
      <c r="P28" s="199"/>
      <c r="Q28" s="201"/>
      <c r="R28" s="28"/>
      <c r="S28" s="23"/>
      <c r="U28" s="29"/>
      <c r="V28" s="29"/>
      <c r="W28" s="29"/>
    </row>
    <row r="29" spans="1:23" ht="30" customHeight="1" x14ac:dyDescent="0.2">
      <c r="A29" s="227">
        <v>12</v>
      </c>
      <c r="B29" s="225" t="str">
        <f>Planilha!B19</f>
        <v>Limpeza e regularização de áreas para ajardinamento (jardins e canteiros)</v>
      </c>
      <c r="C29" s="195"/>
      <c r="D29" s="102"/>
      <c r="E29" s="83">
        <f>$Q$29/2</f>
        <v>2602.9250000000002</v>
      </c>
      <c r="F29" s="83">
        <f>$Q$29/2</f>
        <v>2602.9250000000002</v>
      </c>
      <c r="G29" s="83"/>
      <c r="H29" s="83"/>
      <c r="I29" s="83"/>
      <c r="J29" s="83"/>
      <c r="K29" s="83"/>
      <c r="L29" s="83"/>
      <c r="M29" s="83"/>
      <c r="N29" s="106"/>
      <c r="O29" s="107"/>
      <c r="P29" s="198"/>
      <c r="Q29" s="200">
        <f>Planilha!F19</f>
        <v>5205.8500000000004</v>
      </c>
      <c r="R29" s="28"/>
      <c r="S29" s="23"/>
      <c r="U29" s="29"/>
      <c r="V29" s="29"/>
      <c r="W29" s="29"/>
    </row>
    <row r="30" spans="1:23" ht="9" customHeight="1" thickBot="1" x14ac:dyDescent="0.25">
      <c r="A30" s="228"/>
      <c r="B30" s="226"/>
      <c r="C30" s="197"/>
      <c r="D30" s="102"/>
      <c r="E30" s="125"/>
      <c r="F30" s="125"/>
      <c r="G30" s="83"/>
      <c r="H30" s="83"/>
      <c r="I30" s="83"/>
      <c r="J30" s="83"/>
      <c r="K30" s="83"/>
      <c r="L30" s="83"/>
      <c r="M30" s="83"/>
      <c r="N30" s="106"/>
      <c r="O30" s="107"/>
      <c r="P30" s="199"/>
      <c r="Q30" s="201"/>
      <c r="R30" s="28"/>
      <c r="S30" s="23"/>
      <c r="U30" s="29"/>
      <c r="V30" s="29"/>
      <c r="W30" s="29"/>
    </row>
    <row r="31" spans="1:23" ht="30" customHeight="1" x14ac:dyDescent="0.2">
      <c r="A31" s="229">
        <v>13</v>
      </c>
      <c r="B31" s="225" t="str">
        <f>Planilha!B20</f>
        <v>Plantio de grama batatais em placas (praças e áreas abertas)</v>
      </c>
      <c r="C31" s="195"/>
      <c r="D31" s="102"/>
      <c r="E31" s="83"/>
      <c r="F31" s="83">
        <f>$Q$31/2</f>
        <v>15503.875</v>
      </c>
      <c r="G31" s="83">
        <f>$Q$31/2</f>
        <v>15503.875</v>
      </c>
      <c r="H31" s="83"/>
      <c r="I31" s="83"/>
      <c r="J31" s="83"/>
      <c r="K31" s="83"/>
      <c r="L31" s="83"/>
      <c r="M31" s="83"/>
      <c r="N31" s="106"/>
      <c r="O31" s="137"/>
      <c r="P31" s="198"/>
      <c r="Q31" s="200">
        <f>Planilha!F20</f>
        <v>31007.75</v>
      </c>
      <c r="R31" s="28"/>
      <c r="S31" s="23"/>
      <c r="U31" s="29"/>
      <c r="V31" s="29"/>
      <c r="W31" s="29"/>
    </row>
    <row r="32" spans="1:23" ht="9" customHeight="1" thickBot="1" x14ac:dyDescent="0.25">
      <c r="A32" s="228"/>
      <c r="B32" s="226"/>
      <c r="C32" s="197"/>
      <c r="D32" s="102"/>
      <c r="E32" s="83"/>
      <c r="F32" s="125"/>
      <c r="G32" s="129"/>
      <c r="H32" s="135"/>
      <c r="I32" s="135"/>
      <c r="J32" s="135"/>
      <c r="K32" s="135"/>
      <c r="L32" s="135"/>
      <c r="M32" s="135"/>
      <c r="N32" s="135"/>
      <c r="O32" s="135"/>
      <c r="P32" s="202"/>
      <c r="Q32" s="201"/>
      <c r="R32" s="28"/>
      <c r="S32" s="23"/>
      <c r="U32" s="29"/>
      <c r="V32" s="29"/>
      <c r="W32" s="29"/>
    </row>
    <row r="33" spans="1:126" ht="30" customHeight="1" x14ac:dyDescent="0.2">
      <c r="A33" s="227">
        <v>14</v>
      </c>
      <c r="B33" s="225" t="str">
        <f>Planilha!B21</f>
        <v>(DER 36.01.01.01.99 ) - INST.CANTEIRO TIPO I (1,500%)</v>
      </c>
      <c r="C33" s="195"/>
      <c r="D33" s="136">
        <f>Q33</f>
        <v>3673.37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203"/>
      <c r="Q33" s="200">
        <f>Planilha!F21</f>
        <v>3673.37</v>
      </c>
      <c r="R33" s="28"/>
      <c r="S33" s="23"/>
      <c r="U33" s="29"/>
      <c r="V33" s="29"/>
      <c r="W33" s="29"/>
    </row>
    <row r="34" spans="1:126" ht="9" customHeight="1" thickBot="1" x14ac:dyDescent="0.25">
      <c r="A34" s="228"/>
      <c r="B34" s="226"/>
      <c r="C34" s="197"/>
      <c r="D34" s="139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202"/>
      <c r="Q34" s="201"/>
      <c r="R34" s="28"/>
      <c r="S34" s="23"/>
      <c r="U34" s="29"/>
      <c r="V34" s="29"/>
      <c r="W34" s="29"/>
    </row>
    <row r="35" spans="1:126" ht="30" customHeight="1" x14ac:dyDescent="0.2">
      <c r="A35" s="227">
        <v>15</v>
      </c>
      <c r="B35" s="225" t="str">
        <f>Planilha!B22</f>
        <v xml:space="preserve">(DER 36.01.01.02.99) - OPER./MANUTENCAO CANTEIRO I (0,875%) </v>
      </c>
      <c r="C35" s="195"/>
      <c r="D35" s="136">
        <f>$Q$35/4</f>
        <v>535.70000000000005</v>
      </c>
      <c r="E35" s="135">
        <f>$Q$35/4</f>
        <v>535.70000000000005</v>
      </c>
      <c r="F35" s="135">
        <f>$Q$35/4</f>
        <v>535.70000000000005</v>
      </c>
      <c r="G35" s="135">
        <f>$Q$35/4</f>
        <v>535.70000000000005</v>
      </c>
      <c r="H35" s="135"/>
      <c r="I35" s="135"/>
      <c r="J35" s="135"/>
      <c r="K35" s="135"/>
      <c r="L35" s="135"/>
      <c r="M35" s="135"/>
      <c r="N35" s="135"/>
      <c r="O35" s="135"/>
      <c r="P35" s="203"/>
      <c r="Q35" s="200">
        <f>Planilha!F22</f>
        <v>2142.8000000000002</v>
      </c>
      <c r="R35" s="28"/>
      <c r="S35" s="23"/>
      <c r="U35" s="29"/>
      <c r="V35" s="29"/>
      <c r="W35" s="29"/>
    </row>
    <row r="36" spans="1:126" ht="9" customHeight="1" thickBot="1" x14ac:dyDescent="0.25">
      <c r="A36" s="228"/>
      <c r="B36" s="226"/>
      <c r="C36" s="197"/>
      <c r="D36" s="124"/>
      <c r="E36" s="140"/>
      <c r="F36" s="140"/>
      <c r="G36" s="141"/>
      <c r="H36" s="135"/>
      <c r="I36" s="135"/>
      <c r="J36" s="135"/>
      <c r="K36" s="135"/>
      <c r="L36" s="135"/>
      <c r="M36" s="135"/>
      <c r="N36" s="135"/>
      <c r="O36" s="135"/>
      <c r="P36" s="202"/>
      <c r="Q36" s="201"/>
      <c r="R36" s="28"/>
      <c r="S36" s="23"/>
      <c r="U36" s="29"/>
      <c r="V36" s="29"/>
      <c r="W36" s="29"/>
    </row>
    <row r="37" spans="1:126" ht="30" customHeight="1" x14ac:dyDescent="0.2">
      <c r="A37" s="229">
        <v>16</v>
      </c>
      <c r="B37" s="225" t="str">
        <f>Planilha!B23</f>
        <v>(DER 36.01.01.03.99) - DESMOBILIZACAO CANTEIRO I (0,125%)</v>
      </c>
      <c r="C37" s="195"/>
      <c r="D37" s="102"/>
      <c r="E37" s="83"/>
      <c r="F37" s="83"/>
      <c r="G37" s="138">
        <f>Planilha!G23</f>
        <v>306.11</v>
      </c>
      <c r="H37" s="108"/>
      <c r="I37" s="108"/>
      <c r="J37" s="108"/>
      <c r="K37" s="108"/>
      <c r="L37" s="108"/>
      <c r="M37" s="108"/>
      <c r="O37" s="138"/>
      <c r="P37" s="198"/>
      <c r="Q37" s="200">
        <f>Planilha!F23</f>
        <v>306.11</v>
      </c>
      <c r="R37" s="28"/>
      <c r="S37" s="23"/>
      <c r="U37" s="29"/>
      <c r="V37" s="29"/>
      <c r="W37" s="29"/>
    </row>
    <row r="38" spans="1:126" ht="9" customHeight="1" thickBot="1" x14ac:dyDescent="0.25">
      <c r="A38" s="228"/>
      <c r="B38" s="226"/>
      <c r="C38" s="197"/>
      <c r="D38" s="102"/>
      <c r="E38" s="83"/>
      <c r="F38" s="83"/>
      <c r="G38" s="128"/>
      <c r="H38" s="83"/>
      <c r="I38" s="83"/>
      <c r="J38" s="83"/>
      <c r="K38" s="83"/>
      <c r="L38" s="83"/>
      <c r="M38" s="83"/>
      <c r="N38" s="106"/>
      <c r="O38" s="107"/>
      <c r="P38" s="199"/>
      <c r="Q38" s="201"/>
      <c r="R38" s="28"/>
      <c r="S38" s="23"/>
      <c r="U38" s="29"/>
      <c r="V38" s="29"/>
      <c r="W38" s="29"/>
    </row>
    <row r="39" spans="1:126" ht="30" customHeight="1" x14ac:dyDescent="0.2">
      <c r="A39" s="227">
        <v>17</v>
      </c>
      <c r="B39" s="225" t="str">
        <f>Planilha!B24</f>
        <v>Árvore ornamental tipo Ipê Amarelo H= 2,00m</v>
      </c>
      <c r="C39" s="195"/>
      <c r="D39" s="102"/>
      <c r="E39" s="83"/>
      <c r="F39" s="83"/>
      <c r="G39" s="107">
        <f>Planilha!F24</f>
        <v>5271.6</v>
      </c>
      <c r="H39" s="83"/>
      <c r="I39" s="83"/>
      <c r="J39" s="83"/>
      <c r="K39" s="83"/>
      <c r="L39" s="83"/>
      <c r="M39" s="83"/>
      <c r="N39" s="106"/>
      <c r="O39" s="107"/>
      <c r="P39" s="194"/>
      <c r="Q39" s="230">
        <f>Planilha!F24</f>
        <v>5271.6</v>
      </c>
      <c r="R39" s="28"/>
      <c r="S39" s="23"/>
      <c r="U39" s="29"/>
      <c r="V39" s="29"/>
      <c r="W39" s="29"/>
    </row>
    <row r="40" spans="1:126" ht="9" customHeight="1" thickBot="1" x14ac:dyDescent="0.25">
      <c r="A40" s="228"/>
      <c r="B40" s="226"/>
      <c r="C40" s="196"/>
      <c r="D40" s="112"/>
      <c r="E40" s="86"/>
      <c r="F40" s="86"/>
      <c r="G40" s="127"/>
      <c r="H40" s="87"/>
      <c r="I40" s="87"/>
      <c r="J40" s="87"/>
      <c r="K40" s="87"/>
      <c r="L40" s="87"/>
      <c r="M40" s="87"/>
      <c r="N40" s="131"/>
      <c r="O40" s="142"/>
      <c r="P40" s="194"/>
      <c r="Q40" s="231"/>
      <c r="R40" s="28"/>
      <c r="S40" s="23"/>
      <c r="U40" s="29"/>
      <c r="V40" s="29"/>
      <c r="W40" s="29"/>
    </row>
    <row r="41" spans="1:126" ht="24.95" customHeight="1" thickBot="1" x14ac:dyDescent="0.3">
      <c r="A41" s="259" t="s">
        <v>0</v>
      </c>
      <c r="B41" s="260"/>
      <c r="C41" s="110"/>
      <c r="D41" s="113">
        <f>SUM(D7:D40)</f>
        <v>92105.02</v>
      </c>
      <c r="E41" s="114">
        <f t="shared" ref="E41:O41" si="0">SUM(E7:E40)</f>
        <v>70552.694999999992</v>
      </c>
      <c r="F41" s="114">
        <f t="shared" si="0"/>
        <v>72034.03</v>
      </c>
      <c r="G41" s="114">
        <f t="shared" si="0"/>
        <v>21617.285000000003</v>
      </c>
      <c r="H41" s="114">
        <f t="shared" si="0"/>
        <v>0</v>
      </c>
      <c r="I41" s="114">
        <f t="shared" si="0"/>
        <v>0</v>
      </c>
      <c r="J41" s="114">
        <f t="shared" si="0"/>
        <v>0</v>
      </c>
      <c r="K41" s="114">
        <f t="shared" si="0"/>
        <v>0</v>
      </c>
      <c r="L41" s="114">
        <f t="shared" si="0"/>
        <v>0</v>
      </c>
      <c r="M41" s="114">
        <f t="shared" si="0"/>
        <v>0</v>
      </c>
      <c r="N41" s="114">
        <f t="shared" si="0"/>
        <v>0</v>
      </c>
      <c r="O41" s="115">
        <f t="shared" si="0"/>
        <v>0</v>
      </c>
      <c r="P41" s="111"/>
      <c r="Q41" s="104">
        <f>SUM(Q7:Q40)</f>
        <v>256309.03</v>
      </c>
      <c r="R41" s="23"/>
      <c r="S41" s="143"/>
    </row>
    <row r="42" spans="1:126" ht="24.95" customHeight="1" thickBot="1" x14ac:dyDescent="0.3">
      <c r="A42" s="261" t="s">
        <v>72</v>
      </c>
      <c r="B42" s="262"/>
      <c r="C42" s="99"/>
      <c r="D42" s="109">
        <f>D41*0</f>
        <v>0</v>
      </c>
      <c r="E42" s="109">
        <f t="shared" ref="E42:L42" si="1">E41*0</f>
        <v>0</v>
      </c>
      <c r="F42" s="109">
        <f t="shared" si="1"/>
        <v>0</v>
      </c>
      <c r="G42" s="109">
        <f t="shared" si="1"/>
        <v>0</v>
      </c>
      <c r="H42" s="109">
        <f t="shared" si="1"/>
        <v>0</v>
      </c>
      <c r="I42" s="109">
        <f t="shared" si="1"/>
        <v>0</v>
      </c>
      <c r="J42" s="109">
        <f t="shared" si="1"/>
        <v>0</v>
      </c>
      <c r="K42" s="109">
        <f t="shared" si="1"/>
        <v>0</v>
      </c>
      <c r="L42" s="109">
        <f t="shared" si="1"/>
        <v>0</v>
      </c>
      <c r="M42" s="109">
        <f>M39</f>
        <v>0</v>
      </c>
      <c r="N42" s="109">
        <f t="shared" ref="N42:O42" si="2">N39</f>
        <v>0</v>
      </c>
      <c r="O42" s="109">
        <f t="shared" si="2"/>
        <v>0</v>
      </c>
      <c r="P42" s="105"/>
      <c r="Q42" s="62">
        <f>Q39</f>
        <v>5271.6</v>
      </c>
      <c r="R42" s="23"/>
      <c r="S42" s="23"/>
    </row>
    <row r="43" spans="1:126" ht="24.95" customHeight="1" thickBot="1" x14ac:dyDescent="0.3">
      <c r="A43" s="263" t="s">
        <v>73</v>
      </c>
      <c r="B43" s="264"/>
      <c r="C43" s="30"/>
      <c r="D43" s="61">
        <f>D41</f>
        <v>92105.02</v>
      </c>
      <c r="E43" s="61">
        <f t="shared" ref="E43:L43" si="3">E41</f>
        <v>70552.694999999992</v>
      </c>
      <c r="F43" s="61">
        <f t="shared" si="3"/>
        <v>72034.03</v>
      </c>
      <c r="G43" s="61">
        <f t="shared" si="3"/>
        <v>21617.285000000003</v>
      </c>
      <c r="H43" s="61">
        <f t="shared" si="3"/>
        <v>0</v>
      </c>
      <c r="I43" s="61">
        <f t="shared" si="3"/>
        <v>0</v>
      </c>
      <c r="J43" s="61">
        <f t="shared" si="3"/>
        <v>0</v>
      </c>
      <c r="K43" s="61">
        <f t="shared" si="3"/>
        <v>0</v>
      </c>
      <c r="L43" s="61">
        <f t="shared" si="3"/>
        <v>0</v>
      </c>
      <c r="M43" s="61">
        <f>M41-M42</f>
        <v>0</v>
      </c>
      <c r="N43" s="61">
        <f t="shared" ref="N43:O43" si="4">N41-N42</f>
        <v>0</v>
      </c>
      <c r="O43" s="61">
        <f t="shared" si="4"/>
        <v>0</v>
      </c>
      <c r="P43" s="32"/>
      <c r="Q43" s="63">
        <f>Q41-Q42</f>
        <v>251037.43</v>
      </c>
      <c r="R43" s="23"/>
      <c r="S43" s="23"/>
    </row>
    <row r="44" spans="1:126" s="34" customFormat="1" ht="77.25" customHeight="1" thickBot="1" x14ac:dyDescent="0.3">
      <c r="A44" s="265" t="s">
        <v>30</v>
      </c>
      <c r="B44" s="266"/>
      <c r="C44" s="266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55"/>
      <c r="R44" s="33"/>
      <c r="S44" s="33"/>
      <c r="T44" s="33"/>
      <c r="U44" s="33"/>
      <c r="V44" s="33"/>
      <c r="W44" s="33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</row>
    <row r="45" spans="1:126" ht="30" customHeight="1" thickBot="1" x14ac:dyDescent="0.3">
      <c r="A45" s="267" t="s">
        <v>31</v>
      </c>
      <c r="B45" s="268"/>
      <c r="C45" s="269"/>
      <c r="D45" s="35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7"/>
      <c r="Q45" s="56"/>
      <c r="R45" s="23"/>
      <c r="S45" s="23"/>
    </row>
    <row r="46" spans="1:126" ht="28.5" customHeight="1" thickBot="1" x14ac:dyDescent="0.3">
      <c r="A46" s="270" t="s">
        <v>32</v>
      </c>
      <c r="B46" s="271"/>
      <c r="C46" s="272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9"/>
      <c r="Q46" s="60"/>
      <c r="R46" s="23"/>
      <c r="S46" s="23"/>
    </row>
    <row r="47" spans="1:126" ht="19.5" customHeight="1" thickBot="1" x14ac:dyDescent="0.3">
      <c r="A47" s="47"/>
      <c r="B47" s="48"/>
      <c r="C47" s="49"/>
      <c r="D47" s="38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8"/>
      <c r="Q47" s="38"/>
      <c r="R47" s="23"/>
      <c r="S47" s="23"/>
    </row>
    <row r="48" spans="1:126" ht="19.5" customHeight="1" x14ac:dyDescent="0.3">
      <c r="A48" s="273" t="s">
        <v>33</v>
      </c>
      <c r="B48" s="274"/>
      <c r="C48" s="274"/>
      <c r="D48" s="275"/>
      <c r="E48" s="276" t="s">
        <v>34</v>
      </c>
      <c r="F48" s="274"/>
      <c r="G48" s="274"/>
      <c r="H48" s="274"/>
      <c r="I48" s="274"/>
      <c r="J48" s="274"/>
      <c r="K48" s="275"/>
      <c r="L48" s="276" t="s">
        <v>35</v>
      </c>
      <c r="M48" s="274"/>
      <c r="N48" s="274"/>
      <c r="O48" s="274"/>
      <c r="P48" s="274"/>
      <c r="Q48" s="275"/>
      <c r="R48" s="23"/>
      <c r="S48" s="23"/>
    </row>
    <row r="49" spans="1:20" s="40" customFormat="1" ht="19.5" customHeight="1" x14ac:dyDescent="0.25">
      <c r="A49" s="88" t="s">
        <v>36</v>
      </c>
      <c r="B49" s="244" t="s">
        <v>49</v>
      </c>
      <c r="C49" s="244"/>
      <c r="D49" s="245"/>
      <c r="E49" s="89" t="s">
        <v>37</v>
      </c>
      <c r="F49" s="255" t="s">
        <v>51</v>
      </c>
      <c r="G49" s="255"/>
      <c r="H49" s="255"/>
      <c r="I49" s="255"/>
      <c r="J49" s="255"/>
      <c r="K49" s="256"/>
      <c r="L49" s="242" t="s">
        <v>38</v>
      </c>
      <c r="M49" s="243"/>
      <c r="N49" s="244"/>
      <c r="O49" s="244"/>
      <c r="P49" s="244"/>
      <c r="Q49" s="245"/>
    </row>
    <row r="50" spans="1:20" s="40" customFormat="1" ht="19.5" customHeight="1" x14ac:dyDescent="0.25">
      <c r="A50" s="257" t="s">
        <v>39</v>
      </c>
      <c r="B50" s="258"/>
      <c r="C50" s="244" t="s">
        <v>50</v>
      </c>
      <c r="D50" s="245"/>
      <c r="E50" s="236" t="s">
        <v>52</v>
      </c>
      <c r="F50" s="237"/>
      <c r="G50" s="238"/>
      <c r="H50" s="239" t="s">
        <v>53</v>
      </c>
      <c r="I50" s="240"/>
      <c r="J50" s="240"/>
      <c r="K50" s="241"/>
      <c r="L50" s="242" t="s">
        <v>39</v>
      </c>
      <c r="M50" s="243"/>
      <c r="N50" s="244"/>
      <c r="O50" s="244"/>
      <c r="P50" s="244"/>
      <c r="Q50" s="245"/>
    </row>
    <row r="51" spans="1:20" s="40" customFormat="1" ht="23.25" customHeight="1" thickBot="1" x14ac:dyDescent="0.3">
      <c r="A51" s="205"/>
      <c r="B51" s="206"/>
      <c r="C51" s="206"/>
      <c r="D51" s="207"/>
      <c r="E51" s="214" t="s">
        <v>40</v>
      </c>
      <c r="F51" s="215"/>
      <c r="G51" s="215"/>
      <c r="H51" s="215"/>
      <c r="I51" s="215"/>
      <c r="J51" s="215"/>
      <c r="K51" s="216"/>
      <c r="L51" s="217" t="s">
        <v>40</v>
      </c>
      <c r="M51" s="218"/>
      <c r="N51" s="218"/>
      <c r="O51" s="218"/>
      <c r="P51" s="218"/>
      <c r="Q51" s="219"/>
    </row>
    <row r="52" spans="1:20" s="40" customFormat="1" ht="27.75" customHeight="1" thickBot="1" x14ac:dyDescent="0.3">
      <c r="A52" s="208"/>
      <c r="B52" s="209"/>
      <c r="C52" s="209"/>
      <c r="D52" s="210"/>
      <c r="E52" s="220" t="s">
        <v>41</v>
      </c>
      <c r="F52" s="221"/>
      <c r="G52" s="221"/>
      <c r="H52" s="221"/>
      <c r="I52" s="221"/>
      <c r="J52" s="221"/>
      <c r="K52" s="222"/>
      <c r="L52" s="223" t="s">
        <v>42</v>
      </c>
      <c r="M52" s="224"/>
      <c r="N52" s="232"/>
      <c r="O52" s="232"/>
      <c r="P52" s="232"/>
      <c r="Q52" s="233"/>
    </row>
    <row r="53" spans="1:20" s="40" customFormat="1" ht="21" customHeight="1" x14ac:dyDescent="0.25">
      <c r="A53" s="208"/>
      <c r="B53" s="209"/>
      <c r="C53" s="209"/>
      <c r="D53" s="210"/>
      <c r="E53" s="90" t="s">
        <v>43</v>
      </c>
      <c r="F53" s="234"/>
      <c r="G53" s="234"/>
      <c r="H53" s="234"/>
      <c r="I53" s="234"/>
      <c r="J53" s="234"/>
      <c r="K53" s="235"/>
      <c r="L53" s="223"/>
      <c r="M53" s="224"/>
      <c r="N53" s="232"/>
      <c r="O53" s="232"/>
      <c r="P53" s="232"/>
      <c r="Q53" s="233"/>
    </row>
    <row r="54" spans="1:20" ht="21" customHeight="1" x14ac:dyDescent="0.25">
      <c r="A54" s="211"/>
      <c r="B54" s="212"/>
      <c r="C54" s="212"/>
      <c r="D54" s="213"/>
      <c r="E54" s="236" t="s">
        <v>44</v>
      </c>
      <c r="F54" s="237"/>
      <c r="G54" s="238"/>
      <c r="H54" s="239" t="s">
        <v>45</v>
      </c>
      <c r="I54" s="240"/>
      <c r="J54" s="240"/>
      <c r="K54" s="241"/>
      <c r="L54" s="242" t="s">
        <v>39</v>
      </c>
      <c r="M54" s="243"/>
      <c r="N54" s="244"/>
      <c r="O54" s="244"/>
      <c r="P54" s="244"/>
      <c r="Q54" s="245"/>
      <c r="R54" s="23"/>
      <c r="S54" s="23"/>
    </row>
    <row r="55" spans="1:20" ht="27" customHeight="1" thickBot="1" x14ac:dyDescent="0.3">
      <c r="A55" s="246" t="s">
        <v>40</v>
      </c>
      <c r="B55" s="247"/>
      <c r="C55" s="247"/>
      <c r="D55" s="248"/>
      <c r="E55" s="249" t="s">
        <v>40</v>
      </c>
      <c r="F55" s="250"/>
      <c r="G55" s="250"/>
      <c r="H55" s="250"/>
      <c r="I55" s="250"/>
      <c r="J55" s="250"/>
      <c r="K55" s="251"/>
      <c r="L55" s="252" t="s">
        <v>40</v>
      </c>
      <c r="M55" s="253"/>
      <c r="N55" s="253"/>
      <c r="O55" s="253"/>
      <c r="P55" s="253"/>
      <c r="Q55" s="254"/>
      <c r="R55" s="23"/>
      <c r="S55" s="23"/>
    </row>
    <row r="56" spans="1:20" ht="18" customHeight="1" x14ac:dyDescent="0.25">
      <c r="A56" s="1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3"/>
      <c r="S56" s="43"/>
    </row>
    <row r="57" spans="1:20" ht="10.5" customHeight="1" x14ac:dyDescent="0.2">
      <c r="A57" s="204"/>
      <c r="B57" s="204"/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8"/>
      <c r="S57" s="44"/>
      <c r="T57" s="45"/>
    </row>
    <row r="58" spans="1:20" ht="10.5" customHeight="1" x14ac:dyDescent="0.2">
      <c r="A58" s="204"/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8"/>
      <c r="S58" s="44"/>
    </row>
    <row r="59" spans="1:20" ht="10.5" customHeight="1" x14ac:dyDescent="0.2">
      <c r="A59" s="204"/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8"/>
      <c r="S59" s="44"/>
      <c r="T59" s="45"/>
    </row>
    <row r="60" spans="1:20" ht="10.5" customHeight="1" x14ac:dyDescent="0.2">
      <c r="A60" s="204"/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8"/>
      <c r="S60" s="44"/>
    </row>
    <row r="61" spans="1:20" x14ac:dyDescent="0.2">
      <c r="A61" s="29"/>
      <c r="B61" s="29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</row>
    <row r="62" spans="1:20" x14ac:dyDescent="0.2">
      <c r="A62" s="1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</row>
    <row r="63" spans="1:20" x14ac:dyDescent="0.2">
      <c r="A63" s="1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</row>
    <row r="64" spans="1:20" x14ac:dyDescent="0.2">
      <c r="A64" s="1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</sheetData>
  <mergeCells count="134">
    <mergeCell ref="A1:B1"/>
    <mergeCell ref="C2:D2"/>
    <mergeCell ref="A2:B2"/>
    <mergeCell ref="L1:M1"/>
    <mergeCell ref="C1:K1"/>
    <mergeCell ref="N1:P1"/>
    <mergeCell ref="Q11:Q12"/>
    <mergeCell ref="D5:O5"/>
    <mergeCell ref="P5:P6"/>
    <mergeCell ref="Q5:Q6"/>
    <mergeCell ref="A7:A8"/>
    <mergeCell ref="B7:B8"/>
    <mergeCell ref="C7:C8"/>
    <mergeCell ref="P7:P8"/>
    <mergeCell ref="Q7:Q8"/>
    <mergeCell ref="E2:P2"/>
    <mergeCell ref="E3:P3"/>
    <mergeCell ref="A3:B3"/>
    <mergeCell ref="C3:D3"/>
    <mergeCell ref="A5:A6"/>
    <mergeCell ref="A9:A10"/>
    <mergeCell ref="B9:B10"/>
    <mergeCell ref="C9:C10"/>
    <mergeCell ref="P9:P10"/>
    <mergeCell ref="Q9:Q10"/>
    <mergeCell ref="A11:A12"/>
    <mergeCell ref="B11:B12"/>
    <mergeCell ref="C11:C12"/>
    <mergeCell ref="P11:P12"/>
    <mergeCell ref="A13:A14"/>
    <mergeCell ref="B13:B14"/>
    <mergeCell ref="C13:C14"/>
    <mergeCell ref="P13:P14"/>
    <mergeCell ref="Q13:Q14"/>
    <mergeCell ref="A15:A16"/>
    <mergeCell ref="B15:B16"/>
    <mergeCell ref="C15:C16"/>
    <mergeCell ref="P15:P16"/>
    <mergeCell ref="Q15:Q16"/>
    <mergeCell ref="A21:A22"/>
    <mergeCell ref="B21:B22"/>
    <mergeCell ref="C21:C22"/>
    <mergeCell ref="P21:P22"/>
    <mergeCell ref="Q21:Q22"/>
    <mergeCell ref="A17:A18"/>
    <mergeCell ref="B17:B18"/>
    <mergeCell ref="C17:C18"/>
    <mergeCell ref="P17:P18"/>
    <mergeCell ref="Q17:Q18"/>
    <mergeCell ref="A19:A20"/>
    <mergeCell ref="B19:B20"/>
    <mergeCell ref="C19:C20"/>
    <mergeCell ref="P19:P20"/>
    <mergeCell ref="Q19:Q20"/>
    <mergeCell ref="P23:P24"/>
    <mergeCell ref="Q23:Q24"/>
    <mergeCell ref="B23:B24"/>
    <mergeCell ref="P25:P26"/>
    <mergeCell ref="B25:B26"/>
    <mergeCell ref="A23:A24"/>
    <mergeCell ref="A25:A26"/>
    <mergeCell ref="C23:C24"/>
    <mergeCell ref="C25:C26"/>
    <mergeCell ref="A41:B41"/>
    <mergeCell ref="A42:B42"/>
    <mergeCell ref="A43:B43"/>
    <mergeCell ref="A44:C44"/>
    <mergeCell ref="A45:C45"/>
    <mergeCell ref="A46:C46"/>
    <mergeCell ref="A48:D48"/>
    <mergeCell ref="E48:K48"/>
    <mergeCell ref="L48:Q48"/>
    <mergeCell ref="B49:D49"/>
    <mergeCell ref="F49:K49"/>
    <mergeCell ref="L49:M49"/>
    <mergeCell ref="N49:Q49"/>
    <mergeCell ref="A50:B50"/>
    <mergeCell ref="C50:D50"/>
    <mergeCell ref="E50:G50"/>
    <mergeCell ref="H50:K50"/>
    <mergeCell ref="L50:M50"/>
    <mergeCell ref="N50:Q50"/>
    <mergeCell ref="N52:Q53"/>
    <mergeCell ref="F53:K53"/>
    <mergeCell ref="E54:G54"/>
    <mergeCell ref="H54:K54"/>
    <mergeCell ref="L54:M54"/>
    <mergeCell ref="N54:Q54"/>
    <mergeCell ref="A55:D55"/>
    <mergeCell ref="E55:K55"/>
    <mergeCell ref="L55:Q55"/>
    <mergeCell ref="A57:Q58"/>
    <mergeCell ref="A59:Q60"/>
    <mergeCell ref="A51:D54"/>
    <mergeCell ref="E51:K51"/>
    <mergeCell ref="L51:Q51"/>
    <mergeCell ref="E52:K52"/>
    <mergeCell ref="L52:M53"/>
    <mergeCell ref="B27:B28"/>
    <mergeCell ref="A27:A28"/>
    <mergeCell ref="A29:A30"/>
    <mergeCell ref="A31:A32"/>
    <mergeCell ref="A33:A34"/>
    <mergeCell ref="A35:A36"/>
    <mergeCell ref="A37:A38"/>
    <mergeCell ref="A39:A40"/>
    <mergeCell ref="B29:B30"/>
    <mergeCell ref="B31:B32"/>
    <mergeCell ref="B33:B34"/>
    <mergeCell ref="B35:B36"/>
    <mergeCell ref="B37:B38"/>
    <mergeCell ref="B39:B40"/>
    <mergeCell ref="Q37:Q38"/>
    <mergeCell ref="Q39:Q40"/>
    <mergeCell ref="C27:C28"/>
    <mergeCell ref="P39:P40"/>
    <mergeCell ref="C39:C40"/>
    <mergeCell ref="C31:C32"/>
    <mergeCell ref="C33:C34"/>
    <mergeCell ref="C35:C36"/>
    <mergeCell ref="C37:C38"/>
    <mergeCell ref="P27:P28"/>
    <mergeCell ref="Q25:Q26"/>
    <mergeCell ref="Q27:Q28"/>
    <mergeCell ref="Q29:Q30"/>
    <mergeCell ref="Q31:Q32"/>
    <mergeCell ref="Q33:Q34"/>
    <mergeCell ref="Q35:Q36"/>
    <mergeCell ref="P31:P32"/>
    <mergeCell ref="P33:P34"/>
    <mergeCell ref="P35:P36"/>
    <mergeCell ref="P37:P38"/>
    <mergeCell ref="P29:P30"/>
    <mergeCell ref="C29:C30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3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Cronograma</vt:lpstr>
      <vt:lpstr>Planilha!Titulos_de_impressao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Mario.Compras</cp:lastModifiedBy>
  <cp:lastPrinted>2019-12-12T14:01:29Z</cp:lastPrinted>
  <dcterms:created xsi:type="dcterms:W3CDTF">1999-02-01T16:53:28Z</dcterms:created>
  <dcterms:modified xsi:type="dcterms:W3CDTF">2020-04-16T19:30:07Z</dcterms:modified>
</cp:coreProperties>
</file>