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131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0.76\documentos expedidos\2\Distrito industrial - obras - 19-07-2021\Terraplanagem - 19-07-2021\"/>
    </mc:Choice>
  </mc:AlternateContent>
  <xr:revisionPtr revIDLastSave="0" documentId="13_ncr:1_{09F93218-1ABE-4861-BB9C-38E3D5FC70D6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PMSA" sheetId="6" r:id="rId1"/>
    <sheet name="Planilha1" sheetId="7" r:id="rId2"/>
  </sheets>
  <definedNames>
    <definedName name="_xlnm.Print_Area" localSheetId="0">PMSA!$A$2:$F$31</definedName>
  </definedNames>
  <calcPr calcId="181029"/>
</workbook>
</file>

<file path=xl/calcChain.xml><?xml version="1.0" encoding="utf-8"?>
<calcChain xmlns="http://schemas.openxmlformats.org/spreadsheetml/2006/main">
  <c r="F14" i="6" l="1"/>
  <c r="F23" i="6" s="1"/>
  <c r="D19" i="7"/>
  <c r="C13" i="7"/>
  <c r="E13" i="7" s="1"/>
  <c r="B14" i="7"/>
  <c r="B13" i="7"/>
  <c r="B8" i="7"/>
  <c r="B7" i="7"/>
  <c r="E15" i="6"/>
  <c r="F15" i="6" s="1"/>
  <c r="E12" i="6"/>
  <c r="F12" i="6" s="1"/>
  <c r="J13" i="6"/>
  <c r="J14" i="6"/>
  <c r="J15" i="6"/>
  <c r="J16" i="6"/>
  <c r="E16" i="6" s="1"/>
  <c r="J17" i="6"/>
  <c r="E17" i="6" s="1"/>
  <c r="J18" i="6"/>
  <c r="E18" i="6" s="1"/>
  <c r="J19" i="6"/>
  <c r="E19" i="6" s="1"/>
  <c r="J20" i="6"/>
  <c r="E20" i="6" s="1"/>
  <c r="J21" i="6"/>
  <c r="E21" i="6" s="1"/>
  <c r="F21" i="6" s="1"/>
  <c r="J12" i="6"/>
  <c r="C14" i="7" l="1"/>
  <c r="I14" i="7" s="1"/>
  <c r="M16" i="7"/>
  <c r="G13" i="7"/>
  <c r="I13" i="7"/>
  <c r="D16" i="6"/>
  <c r="F16" i="6" s="1"/>
  <c r="G14" i="7" l="1"/>
  <c r="G16" i="7" s="1"/>
  <c r="F16" i="7" s="1"/>
  <c r="C16" i="7"/>
  <c r="L16" i="7" s="1"/>
  <c r="E14" i="7"/>
  <c r="E16" i="7" s="1"/>
  <c r="D16" i="7" s="1"/>
  <c r="I16" i="7"/>
  <c r="K16" i="7"/>
  <c r="D17" i="6"/>
  <c r="F17" i="6" s="1"/>
  <c r="D19" i="6"/>
  <c r="F19" i="6" s="1"/>
  <c r="D20" i="6"/>
  <c r="F20" i="6" s="1"/>
  <c r="F11" i="6"/>
  <c r="J16" i="7" l="1"/>
  <c r="H16" i="7"/>
  <c r="D18" i="6"/>
  <c r="F18" i="6" s="1"/>
</calcChain>
</file>

<file path=xl/sharedStrings.xml><?xml version="1.0" encoding="utf-8"?>
<sst xmlns="http://schemas.openxmlformats.org/spreadsheetml/2006/main" count="74" uniqueCount="60">
  <si>
    <t>R$</t>
  </si>
  <si>
    <t>TOTAL GERAL DO ORÇAMENTO..............................................................................................................................................</t>
  </si>
  <si>
    <t>DESCRIÇÃO DOS SERVIÇOS</t>
  </si>
  <si>
    <t>UNID.</t>
  </si>
  <si>
    <t>QUANT.</t>
  </si>
  <si>
    <t>UNITÁRIO R$</t>
  </si>
  <si>
    <t>TOTAL</t>
  </si>
  <si>
    <t>OBRA:</t>
  </si>
  <si>
    <t>LOCAL:</t>
  </si>
  <si>
    <t>1</t>
  </si>
  <si>
    <t>m²</t>
  </si>
  <si>
    <t>2</t>
  </si>
  <si>
    <t>VB</t>
  </si>
  <si>
    <t xml:space="preserve">CLIENTE: </t>
  </si>
  <si>
    <t xml:space="preserve">Data Base: </t>
  </si>
  <si>
    <t>m³</t>
  </si>
  <si>
    <t>PREFEITURA MUNICIPAL DE SÃO MIGUEL ARCANJO</t>
  </si>
  <si>
    <t>TERRAPLENAGEM</t>
  </si>
  <si>
    <t>Raspagem de terreno</t>
  </si>
  <si>
    <t>Transporte de material até 1 km</t>
  </si>
  <si>
    <t>Escavação e carga de material de 1/2 categoria</t>
  </si>
  <si>
    <t>Carga de material de limpeza</t>
  </si>
  <si>
    <t>Transporte de material de limpeza até 1 km</t>
  </si>
  <si>
    <t>21.02.26.02</t>
  </si>
  <si>
    <t>Mobilização e desmobilização de equipe e equipamento de topografia entre 50 e 150 km</t>
  </si>
  <si>
    <t>22.01.06</t>
  </si>
  <si>
    <t>22.02.06</t>
  </si>
  <si>
    <t>22.02.09</t>
  </si>
  <si>
    <t>Espalhamanto/regularização/compactação de material em bota fora</t>
  </si>
  <si>
    <t>22.03.11</t>
  </si>
  <si>
    <t>22.02.01</t>
  </si>
  <si>
    <t>22.03.01</t>
  </si>
  <si>
    <t>Compactação de aterro maior/igual 95%P.N.</t>
  </si>
  <si>
    <t>22.04.01</t>
  </si>
  <si>
    <t>MOBILIZAÇÃO DE EQUIPE DE TOPOGRAFIA</t>
  </si>
  <si>
    <t>PLANILHA ORÇAMENTÁRIA
Secretaria de Obras
PLANILHA ORÇAMENTÁRIA</t>
  </si>
  <si>
    <t>TPU DER 03/2021 , INCLUSO BDI 25%</t>
  </si>
  <si>
    <t>CÓDIGO DER</t>
  </si>
  <si>
    <t>Prefeitura do Município de São Miguel Arcanjo</t>
  </si>
  <si>
    <t>Secretaria de Obras e Serviços</t>
  </si>
  <si>
    <t>CRONOGRAMA FÍSICO FINANCEIRO</t>
  </si>
  <si>
    <t>OBRA</t>
  </si>
  <si>
    <t>DATA</t>
  </si>
  <si>
    <t>LOCAL</t>
  </si>
  <si>
    <t>B.D.I</t>
  </si>
  <si>
    <t>ITEM</t>
  </si>
  <si>
    <t xml:space="preserve">DISCRIMINAÇÃO  </t>
  </si>
  <si>
    <t xml:space="preserve">VALOR DOS  </t>
  </si>
  <si>
    <t>DE SERVIÇOS</t>
  </si>
  <si>
    <t>SERVIÇOS (R$)</t>
  </si>
  <si>
    <t>%</t>
  </si>
  <si>
    <t>FINANC.</t>
  </si>
  <si>
    <t>1º MÊS</t>
  </si>
  <si>
    <t>2º MÊS</t>
  </si>
  <si>
    <t>3º MÊS</t>
  </si>
  <si>
    <t>4º MÊS</t>
  </si>
  <si>
    <t>5º MÊS</t>
  </si>
  <si>
    <t>São Miguel Arcanjo, 19 de julho de 2021.</t>
  </si>
  <si>
    <t>TERRAPLENAGEM DO POLO INDUSTRIAL NELSON JOSÉ DA SILVA - VEREADOR NELSON CARIOCA</t>
  </si>
  <si>
    <t>POLO INDUSTRIAL NELSON JOSÉ DA SILVA - VEREADOR NELSON CARIOCA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</si>
</sst>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&quot;R$&quot;\ #,##0.00"/>
    <numFmt numFmtId="165" formatCode="_(&quot;R$ &quot;* #,##0.00_);_(&quot;R$ &quot;* \(#,##0.00\);_(&quot;R$ &quot;* &quot;-&quot;??_);_(@_)"/>
    <numFmt numFmtId="166" formatCode="0.000%"/>
  </numFmts>
  <fonts count="15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b/>
      <sz val="10"/>
      <color rgb="FFFF0000"/>
      <name val="Arial"/>
      <family val="2"/>
    </font>
    <font>
      <sz val="10"/>
      <color rgb="FFFF0000"/>
      <name val="Arial"/>
      <family val="2"/>
    </font>
    <font>
      <b/>
      <u/>
      <sz val="10"/>
      <name val="Arial"/>
      <family val="2"/>
    </font>
    <font>
      <b/>
      <sz val="11"/>
      <name val="Arial"/>
      <family val="2"/>
    </font>
    <font>
      <sz val="10"/>
      <name val="Arial"/>
    </font>
    <font>
      <b/>
      <sz val="16"/>
      <name val="Arial"/>
      <family val="2"/>
    </font>
    <font>
      <i/>
      <sz val="1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0"/>
      <name val="Courier"/>
      <family val="2"/>
    </font>
    <font>
      <sz val="14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13" fillId="0" borderId="0"/>
  </cellStyleXfs>
  <cellXfs count="177">
    <xf numFmtId="0" fontId="0" fillId="0" borderId="0" xfId="0"/>
    <xf numFmtId="0" fontId="1" fillId="0" borderId="0" xfId="0" applyFont="1" applyBorder="1"/>
    <xf numFmtId="0" fontId="1" fillId="0" borderId="0" xfId="0" applyFont="1"/>
    <xf numFmtId="0" fontId="2" fillId="0" borderId="0" xfId="0" applyFont="1"/>
    <xf numFmtId="0" fontId="2" fillId="0" borderId="2" xfId="0" applyFont="1" applyBorder="1"/>
    <xf numFmtId="0" fontId="1" fillId="0" borderId="2" xfId="0" applyFont="1" applyBorder="1"/>
    <xf numFmtId="0" fontId="2" fillId="0" borderId="0" xfId="0" applyFont="1" applyBorder="1"/>
    <xf numFmtId="17" fontId="1" fillId="0" borderId="0" xfId="0" applyNumberFormat="1" applyFont="1" applyBorder="1" applyAlignment="1">
      <alignment horizontal="left"/>
    </xf>
    <xf numFmtId="0" fontId="2" fillId="0" borderId="3" xfId="0" applyFont="1" applyBorder="1"/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4" fontId="1" fillId="0" borderId="2" xfId="0" applyNumberFormat="1" applyFont="1" applyBorder="1" applyAlignment="1">
      <alignment horizontal="center"/>
    </xf>
    <xf numFmtId="4" fontId="1" fillId="0" borderId="6" xfId="0" applyNumberFormat="1" applyFont="1" applyBorder="1" applyAlignment="1">
      <alignment horizontal="center"/>
    </xf>
    <xf numFmtId="4" fontId="1" fillId="0" borderId="1" xfId="0" applyNumberFormat="1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2" xfId="0" applyFont="1" applyBorder="1" applyAlignment="1">
      <alignment horizontal="left"/>
    </xf>
    <xf numFmtId="17" fontId="1" fillId="0" borderId="2" xfId="0" applyNumberFormat="1" applyFont="1" applyBorder="1" applyAlignment="1">
      <alignment horizontal="left"/>
    </xf>
    <xf numFmtId="0" fontId="1" fillId="0" borderId="4" xfId="0" applyFont="1" applyBorder="1" applyAlignment="1">
      <alignment horizontal="center" vertical="center"/>
    </xf>
    <xf numFmtId="4" fontId="1" fillId="0" borderId="6" xfId="0" applyNumberFormat="1" applyFont="1" applyBorder="1" applyAlignment="1">
      <alignment horizontal="center" vertical="center"/>
    </xf>
    <xf numFmtId="4" fontId="1" fillId="0" borderId="4" xfId="0" applyNumberFormat="1" applyFont="1" applyBorder="1" applyAlignment="1">
      <alignment horizontal="center" vertical="center"/>
    </xf>
    <xf numFmtId="2" fontId="4" fillId="0" borderId="0" xfId="0" applyNumberFormat="1" applyFont="1"/>
    <xf numFmtId="0" fontId="4" fillId="0" borderId="0" xfId="0" applyFont="1"/>
    <xf numFmtId="0" fontId="1" fillId="0" borderId="4" xfId="0" applyFont="1" applyBorder="1" applyAlignment="1">
      <alignment horizontal="left" wrapText="1"/>
    </xf>
    <xf numFmtId="0" fontId="1" fillId="0" borderId="6" xfId="0" applyFont="1" applyBorder="1" applyAlignment="1">
      <alignment horizontal="left" wrapText="1"/>
    </xf>
    <xf numFmtId="0" fontId="1" fillId="2" borderId="4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4" fontId="1" fillId="2" borderId="6" xfId="0" applyNumberFormat="1" applyFont="1" applyFill="1" applyBorder="1" applyAlignment="1">
      <alignment horizontal="center"/>
    </xf>
    <xf numFmtId="4" fontId="1" fillId="2" borderId="1" xfId="0" applyNumberFormat="1" applyFont="1" applyFill="1" applyBorder="1" applyAlignment="1">
      <alignment horizontal="center"/>
    </xf>
    <xf numFmtId="4" fontId="1" fillId="2" borderId="7" xfId="0" applyNumberFormat="1" applyFont="1" applyFill="1" applyBorder="1" applyAlignment="1">
      <alignment horizontal="right"/>
    </xf>
    <xf numFmtId="0" fontId="1" fillId="2" borderId="5" xfId="0" applyFont="1" applyFill="1" applyBorder="1" applyAlignment="1">
      <alignment horizontal="left"/>
    </xf>
    <xf numFmtId="0" fontId="1" fillId="2" borderId="5" xfId="0" applyFont="1" applyFill="1" applyBorder="1" applyAlignment="1">
      <alignment horizontal="center"/>
    </xf>
    <xf numFmtId="0" fontId="1" fillId="0" borderId="6" xfId="0" applyFont="1" applyBorder="1" applyAlignment="1">
      <alignment horizontal="left" vertical="center" wrapText="1"/>
    </xf>
    <xf numFmtId="4" fontId="1" fillId="0" borderId="8" xfId="0" applyNumberFormat="1" applyFont="1" applyFill="1" applyBorder="1" applyAlignment="1">
      <alignment horizontal="center" vertical="center"/>
    </xf>
    <xf numFmtId="4" fontId="1" fillId="0" borderId="0" xfId="0" applyNumberFormat="1" applyFont="1" applyFill="1" applyBorder="1" applyAlignment="1">
      <alignment horizontal="center"/>
    </xf>
    <xf numFmtId="0" fontId="0" fillId="0" borderId="9" xfId="0" applyBorder="1" applyAlignment="1">
      <alignment horizontal="center"/>
    </xf>
    <xf numFmtId="0" fontId="8" fillId="0" borderId="11" xfId="0" applyFont="1" applyBorder="1"/>
    <xf numFmtId="0" fontId="0" fillId="0" borderId="12" xfId="0" applyBorder="1" applyAlignment="1">
      <alignment horizontal="center"/>
    </xf>
    <xf numFmtId="0" fontId="8" fillId="0" borderId="13" xfId="0" applyFont="1" applyBorder="1"/>
    <xf numFmtId="0" fontId="9" fillId="0" borderId="0" xfId="0" applyFont="1"/>
    <xf numFmtId="0" fontId="9" fillId="0" borderId="13" xfId="0" applyFont="1" applyBorder="1"/>
    <xf numFmtId="0" fontId="10" fillId="0" borderId="13" xfId="0" applyFont="1" applyBorder="1"/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5" xfId="0" applyBorder="1"/>
    <xf numFmtId="0" fontId="0" fillId="0" borderId="16" xfId="0" applyBorder="1"/>
    <xf numFmtId="0" fontId="0" fillId="0" borderId="0" xfId="0" applyAlignment="1">
      <alignment horizontal="center"/>
    </xf>
    <xf numFmtId="0" fontId="0" fillId="0" borderId="0" xfId="0" applyAlignment="1">
      <alignment wrapText="1"/>
    </xf>
    <xf numFmtId="0" fontId="11" fillId="0" borderId="17" xfId="0" applyFont="1" applyBorder="1" applyAlignment="1">
      <alignment vertical="center"/>
    </xf>
    <xf numFmtId="0" fontId="11" fillId="0" borderId="19" xfId="0" applyFont="1" applyBorder="1" applyAlignment="1">
      <alignment horizontal="center" vertical="center"/>
    </xf>
    <xf numFmtId="14" fontId="11" fillId="0" borderId="22" xfId="0" applyNumberFormat="1" applyFont="1" applyBorder="1" applyAlignment="1">
      <alignment horizontal="center" vertical="center"/>
    </xf>
    <xf numFmtId="0" fontId="11" fillId="0" borderId="23" xfId="0" applyFont="1" applyBorder="1" applyAlignment="1">
      <alignment vertical="center"/>
    </xf>
    <xf numFmtId="0" fontId="11" fillId="0" borderId="25" xfId="0" applyFont="1" applyBorder="1" applyAlignment="1">
      <alignment horizontal="center" vertical="center"/>
    </xf>
    <xf numFmtId="10" fontId="11" fillId="0" borderId="26" xfId="0" applyNumberFormat="1" applyFont="1" applyBorder="1" applyAlignment="1">
      <alignment horizontal="center" vertical="center"/>
    </xf>
    <xf numFmtId="2" fontId="1" fillId="0" borderId="0" xfId="0" applyNumberFormat="1" applyFont="1"/>
    <xf numFmtId="2" fontId="0" fillId="0" borderId="0" xfId="0" applyNumberFormat="1" applyAlignment="1">
      <alignment wrapText="1"/>
    </xf>
    <xf numFmtId="165" fontId="0" fillId="0" borderId="0" xfId="0" applyNumberFormat="1"/>
    <xf numFmtId="0" fontId="1" fillId="0" borderId="0" xfId="0" applyFont="1" applyAlignment="1">
      <alignment horizontal="right" wrapText="1"/>
    </xf>
    <xf numFmtId="0" fontId="0" fillId="0" borderId="10" xfId="0" applyBorder="1" applyAlignment="1">
      <alignment horizontal="center"/>
    </xf>
    <xf numFmtId="2" fontId="0" fillId="0" borderId="10" xfId="3" applyNumberFormat="1" applyFont="1" applyBorder="1" applyAlignment="1">
      <alignment horizontal="left" vertical="center" wrapText="1"/>
    </xf>
    <xf numFmtId="0" fontId="0" fillId="0" borderId="10" xfId="0" applyBorder="1" applyAlignment="1">
      <alignment horizontal="center" vertical="center" wrapText="1"/>
    </xf>
    <xf numFmtId="165" fontId="0" fillId="0" borderId="10" xfId="1" applyNumberFormat="1" applyFont="1" applyBorder="1" applyAlignment="1">
      <alignment horizontal="right" vertical="center" wrapText="1"/>
    </xf>
    <xf numFmtId="39" fontId="0" fillId="0" borderId="10" xfId="0" applyNumberFormat="1" applyBorder="1"/>
    <xf numFmtId="165" fontId="0" fillId="0" borderId="10" xfId="0" applyNumberFormat="1" applyBorder="1"/>
    <xf numFmtId="0" fontId="0" fillId="0" borderId="10" xfId="0" applyBorder="1"/>
    <xf numFmtId="0" fontId="0" fillId="0" borderId="11" xfId="0" applyBorder="1"/>
    <xf numFmtId="2" fontId="0" fillId="0" borderId="0" xfId="3" applyNumberFormat="1" applyFon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165" fontId="0" fillId="0" borderId="0" xfId="3" applyNumberFormat="1" applyFont="1" applyAlignment="1">
      <alignment horizontal="right" vertical="center" wrapText="1"/>
    </xf>
    <xf numFmtId="39" fontId="0" fillId="0" borderId="0" xfId="0" applyNumberFormat="1"/>
    <xf numFmtId="0" fontId="0" fillId="0" borderId="13" xfId="0" applyBorder="1"/>
    <xf numFmtId="2" fontId="0" fillId="0" borderId="0" xfId="3" applyNumberFormat="1" applyFont="1" applyAlignment="1">
      <alignment horizontal="center" vertical="center" wrapText="1"/>
    </xf>
    <xf numFmtId="4" fontId="0" fillId="0" borderId="0" xfId="0" applyNumberFormat="1" applyAlignment="1">
      <alignment horizontal="left" vertical="center" wrapText="1"/>
    </xf>
    <xf numFmtId="165" fontId="0" fillId="0" borderId="0" xfId="1" applyNumberFormat="1" applyFont="1" applyAlignment="1">
      <alignment horizontal="right" vertical="center" wrapText="1"/>
    </xf>
    <xf numFmtId="0" fontId="0" fillId="0" borderId="0" xfId="0" applyAlignment="1">
      <alignment vertical="center" wrapText="1"/>
    </xf>
    <xf numFmtId="0" fontId="1" fillId="0" borderId="0" xfId="0" applyFont="1" applyAlignment="1">
      <alignment vertical="center" wrapText="1"/>
    </xf>
    <xf numFmtId="10" fontId="0" fillId="0" borderId="0" xfId="0" applyNumberFormat="1"/>
    <xf numFmtId="43" fontId="14" fillId="0" borderId="0" xfId="0" applyNumberFormat="1" applyFont="1"/>
    <xf numFmtId="4" fontId="0" fillId="0" borderId="0" xfId="3" applyNumberFormat="1" applyFont="1" applyAlignment="1">
      <alignment horizontal="right" vertical="center" wrapText="1"/>
    </xf>
    <xf numFmtId="0" fontId="2" fillId="0" borderId="30" xfId="0" applyFont="1" applyBorder="1"/>
    <xf numFmtId="0" fontId="1" fillId="0" borderId="33" xfId="0" applyFont="1" applyBorder="1"/>
    <xf numFmtId="0" fontId="1" fillId="0" borderId="12" xfId="0" applyFont="1" applyBorder="1" applyAlignment="1">
      <alignment horizontal="left"/>
    </xf>
    <xf numFmtId="0" fontId="2" fillId="0" borderId="13" xfId="0" applyFont="1" applyBorder="1"/>
    <xf numFmtId="0" fontId="2" fillId="0" borderId="32" xfId="0" applyFont="1" applyBorder="1"/>
    <xf numFmtId="0" fontId="2" fillId="0" borderId="27" xfId="0" applyFont="1" applyBorder="1"/>
    <xf numFmtId="0" fontId="1" fillId="2" borderId="28" xfId="0" applyFont="1" applyFill="1" applyBorder="1" applyAlignment="1">
      <alignment horizontal="center"/>
    </xf>
    <xf numFmtId="0" fontId="1" fillId="2" borderId="29" xfId="0" applyFont="1" applyFill="1" applyBorder="1" applyAlignment="1">
      <alignment horizontal="center"/>
    </xf>
    <xf numFmtId="49" fontId="1" fillId="0" borderId="30" xfId="0" applyNumberFormat="1" applyFont="1" applyBorder="1" applyAlignment="1">
      <alignment horizontal="center"/>
    </xf>
    <xf numFmtId="4" fontId="1" fillId="0" borderId="13" xfId="0" applyNumberFormat="1" applyFont="1" applyBorder="1" applyAlignment="1">
      <alignment horizontal="right"/>
    </xf>
    <xf numFmtId="49" fontId="1" fillId="2" borderId="34" xfId="0" applyNumberFormat="1" applyFont="1" applyFill="1" applyBorder="1" applyAlignment="1">
      <alignment horizontal="center" vertical="center"/>
    </xf>
    <xf numFmtId="49" fontId="1" fillId="0" borderId="28" xfId="0" applyNumberFormat="1" applyFont="1" applyBorder="1" applyAlignment="1">
      <alignment horizontal="center" vertical="center"/>
    </xf>
    <xf numFmtId="4" fontId="1" fillId="0" borderId="35" xfId="0" applyNumberFormat="1" applyFont="1" applyBorder="1" applyAlignment="1">
      <alignment horizontal="right"/>
    </xf>
    <xf numFmtId="49" fontId="1" fillId="0" borderId="12" xfId="0" applyNumberFormat="1" applyFont="1" applyBorder="1" applyAlignment="1">
      <alignment horizontal="center" vertical="center"/>
    </xf>
    <xf numFmtId="49" fontId="1" fillId="0" borderId="34" xfId="0" applyNumberFormat="1" applyFont="1" applyBorder="1" applyAlignment="1">
      <alignment horizontal="center" vertical="center"/>
    </xf>
    <xf numFmtId="49" fontId="1" fillId="2" borderId="36" xfId="0" applyNumberFormat="1" applyFont="1" applyFill="1" applyBorder="1" applyAlignment="1">
      <alignment horizontal="center"/>
    </xf>
    <xf numFmtId="49" fontId="1" fillId="0" borderId="12" xfId="0" applyNumberFormat="1" applyFont="1" applyBorder="1" applyAlignment="1">
      <alignment horizontal="center"/>
    </xf>
    <xf numFmtId="0" fontId="1" fillId="0" borderId="0" xfId="0" applyFont="1" applyBorder="1" applyAlignment="1">
      <alignment horizontal="left"/>
    </xf>
    <xf numFmtId="0" fontId="1" fillId="0" borderId="0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164" fontId="1" fillId="0" borderId="13" xfId="0" applyNumberFormat="1" applyFont="1" applyBorder="1" applyAlignment="1">
      <alignment horizontal="right"/>
    </xf>
    <xf numFmtId="0" fontId="1" fillId="0" borderId="12" xfId="0" applyFont="1" applyBorder="1" applyAlignment="1">
      <alignment horizontal="center"/>
    </xf>
    <xf numFmtId="0" fontId="5" fillId="0" borderId="0" xfId="0" applyFont="1" applyBorder="1"/>
    <xf numFmtId="0" fontId="3" fillId="0" borderId="0" xfId="0" applyFont="1" applyBorder="1" applyAlignment="1">
      <alignment horizontal="left"/>
    </xf>
    <xf numFmtId="0" fontId="1" fillId="0" borderId="12" xfId="0" applyFont="1" applyBorder="1"/>
    <xf numFmtId="0" fontId="1" fillId="0" borderId="14" xfId="0" applyFont="1" applyBorder="1"/>
    <xf numFmtId="0" fontId="1" fillId="0" borderId="15" xfId="0" applyFont="1" applyBorder="1"/>
    <xf numFmtId="0" fontId="2" fillId="0" borderId="15" xfId="0" applyFont="1" applyBorder="1"/>
    <xf numFmtId="0" fontId="2" fillId="0" borderId="16" xfId="0" applyFont="1" applyBorder="1"/>
    <xf numFmtId="9" fontId="12" fillId="0" borderId="4" xfId="2" applyFont="1" applyBorder="1" applyAlignment="1">
      <alignment horizontal="center" vertical="center"/>
    </xf>
    <xf numFmtId="165" fontId="12" fillId="0" borderId="4" xfId="0" applyNumberFormat="1" applyFont="1" applyBorder="1" applyAlignment="1">
      <alignment vertical="center"/>
    </xf>
    <xf numFmtId="165" fontId="12" fillId="0" borderId="29" xfId="0" applyNumberFormat="1" applyFont="1" applyBorder="1" applyAlignment="1">
      <alignment vertical="center"/>
    </xf>
    <xf numFmtId="0" fontId="0" fillId="0" borderId="0" xfId="0" applyAlignment="1">
      <alignment vertical="center"/>
    </xf>
    <xf numFmtId="2" fontId="11" fillId="0" borderId="4" xfId="0" applyNumberFormat="1" applyFont="1" applyBorder="1" applyAlignment="1">
      <alignment horizontal="left" vertical="center" wrapText="1"/>
    </xf>
    <xf numFmtId="166" fontId="11" fillId="0" borderId="24" xfId="2" applyNumberFormat="1" applyFont="1" applyBorder="1" applyAlignment="1">
      <alignment horizontal="center" vertical="center"/>
    </xf>
    <xf numFmtId="165" fontId="11" fillId="0" borderId="24" xfId="0" applyNumberFormat="1" applyFont="1" applyBorder="1" applyAlignment="1">
      <alignment horizontal="center" vertical="center"/>
    </xf>
    <xf numFmtId="165" fontId="11" fillId="0" borderId="31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2" fontId="1" fillId="0" borderId="4" xfId="0" applyNumberFormat="1" applyFont="1" applyBorder="1" applyAlignment="1">
      <alignment horizontal="center" wrapText="1"/>
    </xf>
    <xf numFmtId="165" fontId="1" fillId="0" borderId="4" xfId="0" applyNumberFormat="1" applyFont="1" applyBorder="1" applyAlignment="1">
      <alignment horizontal="center"/>
    </xf>
    <xf numFmtId="165" fontId="1" fillId="0" borderId="4" xfId="0" applyNumberFormat="1" applyFont="1" applyBorder="1" applyAlignment="1">
      <alignment horizontal="center" vertical="center"/>
    </xf>
    <xf numFmtId="2" fontId="1" fillId="0" borderId="4" xfId="0" applyNumberFormat="1" applyFont="1" applyBorder="1" applyAlignment="1">
      <alignment horizontal="right" wrapText="1"/>
    </xf>
    <xf numFmtId="165" fontId="1" fillId="0" borderId="4" xfId="0" applyNumberFormat="1" applyFont="1" applyBorder="1" applyAlignment="1">
      <alignment horizontal="right"/>
    </xf>
    <xf numFmtId="0" fontId="12" fillId="0" borderId="4" xfId="0" applyFont="1" applyBorder="1"/>
    <xf numFmtId="2" fontId="1" fillId="0" borderId="21" xfId="0" applyNumberFormat="1" applyFont="1" applyBorder="1" applyAlignment="1">
      <alignment horizontal="center" wrapText="1"/>
    </xf>
    <xf numFmtId="165" fontId="1" fillId="0" borderId="21" xfId="0" applyNumberFormat="1" applyFont="1" applyBorder="1" applyAlignment="1">
      <alignment horizontal="center"/>
    </xf>
    <xf numFmtId="165" fontId="1" fillId="0" borderId="29" xfId="0" applyNumberFormat="1" applyFont="1" applyBorder="1" applyAlignment="1">
      <alignment horizontal="center" vertical="center"/>
    </xf>
    <xf numFmtId="2" fontId="1" fillId="0" borderId="28" xfId="0" applyNumberFormat="1" applyFont="1" applyBorder="1" applyAlignment="1">
      <alignment horizontal="center"/>
    </xf>
    <xf numFmtId="165" fontId="1" fillId="0" borderId="29" xfId="0" applyNumberFormat="1" applyFont="1" applyBorder="1" applyAlignment="1">
      <alignment horizontal="center"/>
    </xf>
    <xf numFmtId="0" fontId="12" fillId="0" borderId="29" xfId="0" applyFont="1" applyBorder="1"/>
    <xf numFmtId="0" fontId="11" fillId="0" borderId="23" xfId="0" applyFont="1" applyBorder="1" applyAlignment="1">
      <alignment horizontal="center" vertical="center"/>
    </xf>
    <xf numFmtId="2" fontId="11" fillId="0" borderId="24" xfId="0" applyNumberFormat="1" applyFont="1" applyBorder="1" applyAlignment="1">
      <alignment horizontal="center" vertical="center" wrapText="1"/>
    </xf>
    <xf numFmtId="0" fontId="11" fillId="0" borderId="28" xfId="0" applyFont="1" applyBorder="1" applyAlignment="1">
      <alignment horizontal="center" vertical="center"/>
    </xf>
    <xf numFmtId="165" fontId="11" fillId="0" borderId="4" xfId="0" applyNumberFormat="1" applyFont="1" applyBorder="1" applyAlignment="1">
      <alignment horizontal="right" vertical="center"/>
    </xf>
    <xf numFmtId="0" fontId="0" fillId="0" borderId="0" xfId="0" applyBorder="1" applyAlignment="1">
      <alignment horizontal="center"/>
    </xf>
    <xf numFmtId="2" fontId="0" fillId="0" borderId="0" xfId="3" applyNumberFormat="1" applyFont="1" applyBorder="1" applyAlignment="1">
      <alignment horizontal="left" vertical="center" wrapText="1"/>
    </xf>
    <xf numFmtId="2" fontId="0" fillId="0" borderId="0" xfId="3" applyNumberFormat="1" applyFont="1" applyBorder="1" applyAlignment="1">
      <alignment horizontal="center" vertical="center" wrapText="1"/>
    </xf>
    <xf numFmtId="165" fontId="0" fillId="0" borderId="0" xfId="3" applyNumberFormat="1" applyFont="1" applyBorder="1" applyAlignment="1">
      <alignment horizontal="right" vertical="center" wrapText="1"/>
    </xf>
    <xf numFmtId="39" fontId="0" fillId="0" borderId="0" xfId="0" applyNumberFormat="1" applyBorder="1"/>
    <xf numFmtId="165" fontId="0" fillId="0" borderId="0" xfId="0" applyNumberFormat="1" applyBorder="1"/>
    <xf numFmtId="4" fontId="0" fillId="0" borderId="0" xfId="0" applyNumberFormat="1" applyBorder="1" applyAlignment="1">
      <alignment horizontal="left" vertical="center" wrapText="1"/>
    </xf>
    <xf numFmtId="0" fontId="0" fillId="0" borderId="0" xfId="0" applyBorder="1" applyAlignment="1">
      <alignment horizontal="center" vertical="center" wrapText="1"/>
    </xf>
    <xf numFmtId="165" fontId="0" fillId="0" borderId="0" xfId="1" applyNumberFormat="1" applyFont="1" applyBorder="1" applyAlignment="1">
      <alignment horizontal="right" vertical="center" wrapText="1"/>
    </xf>
    <xf numFmtId="0" fontId="0" fillId="0" borderId="0" xfId="0" applyBorder="1"/>
    <xf numFmtId="0" fontId="0" fillId="0" borderId="0" xfId="0" applyBorder="1" applyAlignment="1">
      <alignment vertical="center" wrapText="1"/>
    </xf>
    <xf numFmtId="0" fontId="1" fillId="0" borderId="0" xfId="0" applyFont="1" applyBorder="1" applyAlignment="1">
      <alignment vertical="center" wrapText="1"/>
    </xf>
    <xf numFmtId="10" fontId="0" fillId="0" borderId="0" xfId="0" applyNumberFormat="1" applyBorder="1"/>
    <xf numFmtId="43" fontId="14" fillId="0" borderId="0" xfId="0" applyNumberFormat="1" applyFont="1" applyBorder="1"/>
    <xf numFmtId="4" fontId="0" fillId="0" borderId="0" xfId="3" applyNumberFormat="1" applyFont="1" applyBorder="1" applyAlignment="1">
      <alignment horizontal="right" vertical="center" wrapText="1"/>
    </xf>
    <xf numFmtId="0" fontId="0" fillId="0" borderId="12" xfId="0" applyBorder="1"/>
    <xf numFmtId="0" fontId="0" fillId="0" borderId="14" xfId="0" applyBorder="1"/>
    <xf numFmtId="0" fontId="1" fillId="0" borderId="0" xfId="0" applyFont="1" applyBorder="1" applyAlignment="1">
      <alignment horizontal="left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/>
    </xf>
    <xf numFmtId="0" fontId="6" fillId="2" borderId="11" xfId="0" applyFont="1" applyFill="1" applyBorder="1" applyAlignment="1">
      <alignment horizontal="center" vertical="center"/>
    </xf>
    <xf numFmtId="0" fontId="6" fillId="2" borderId="32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27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right" vertical="center"/>
    </xf>
    <xf numFmtId="0" fontId="1" fillId="0" borderId="13" xfId="0" applyFont="1" applyBorder="1" applyAlignment="1">
      <alignment horizontal="right" vertical="center"/>
    </xf>
    <xf numFmtId="0" fontId="11" fillId="0" borderId="24" xfId="0" applyFont="1" applyBorder="1" applyAlignment="1">
      <alignment horizontal="center" vertical="center" wrapText="1"/>
    </xf>
    <xf numFmtId="2" fontId="11" fillId="0" borderId="24" xfId="0" applyNumberFormat="1" applyFont="1" applyBorder="1" applyAlignment="1">
      <alignment horizontal="center" vertical="center"/>
    </xf>
    <xf numFmtId="0" fontId="11" fillId="0" borderId="24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/>
    </xf>
    <xf numFmtId="0" fontId="8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11" fillId="0" borderId="18" xfId="0" applyFont="1" applyBorder="1" applyAlignment="1">
      <alignment horizontal="center" vertical="center"/>
    </xf>
    <xf numFmtId="0" fontId="11" fillId="0" borderId="19" xfId="0" applyFont="1" applyBorder="1" applyAlignment="1">
      <alignment horizontal="center" vertical="center"/>
    </xf>
    <xf numFmtId="0" fontId="11" fillId="0" borderId="20" xfId="0" applyFont="1" applyBorder="1" applyAlignment="1">
      <alignment horizontal="center" vertical="center"/>
    </xf>
    <xf numFmtId="0" fontId="11" fillId="0" borderId="21" xfId="0" applyFont="1" applyBorder="1" applyAlignment="1">
      <alignment horizontal="center" vertical="center"/>
    </xf>
    <xf numFmtId="165" fontId="1" fillId="0" borderId="21" xfId="0" applyNumberFormat="1" applyFont="1" applyBorder="1" applyAlignment="1">
      <alignment horizontal="center" vertical="center"/>
    </xf>
    <xf numFmtId="165" fontId="1" fillId="0" borderId="37" xfId="0" applyNumberFormat="1" applyFont="1" applyBorder="1" applyAlignment="1">
      <alignment horizontal="center" vertical="center"/>
    </xf>
    <xf numFmtId="0" fontId="11" fillId="0" borderId="28" xfId="0" applyFont="1" applyBorder="1" applyAlignment="1">
      <alignment horizontal="center"/>
    </xf>
    <xf numFmtId="0" fontId="11" fillId="0" borderId="4" xfId="0" applyFont="1" applyBorder="1" applyAlignment="1">
      <alignment horizontal="center"/>
    </xf>
    <xf numFmtId="0" fontId="0" fillId="0" borderId="0" xfId="0" applyBorder="1" applyAlignment="1">
      <alignment horizontal="right" vertical="center" wrapText="1"/>
    </xf>
    <xf numFmtId="0" fontId="0" fillId="0" borderId="13" xfId="0" applyBorder="1" applyAlignment="1">
      <alignment horizontal="right" vertical="center" wrapText="1"/>
    </xf>
    <xf numFmtId="2" fontId="1" fillId="0" borderId="0" xfId="0" applyNumberFormat="1" applyFont="1" applyAlignment="1">
      <alignment horizontal="center"/>
    </xf>
    <xf numFmtId="2" fontId="1" fillId="0" borderId="17" xfId="0" applyNumberFormat="1" applyFont="1" applyBorder="1" applyAlignment="1">
      <alignment horizontal="center" vertical="center"/>
    </xf>
    <xf numFmtId="2" fontId="1" fillId="0" borderId="28" xfId="0" applyNumberFormat="1" applyFont="1" applyBorder="1" applyAlignment="1">
      <alignment horizontal="center" vertical="center"/>
    </xf>
  </cellXfs>
  <cellStyles count="4">
    <cellStyle name="Normal" xfId="0" builtinId="0"/>
    <cellStyle name="Normal_Caragua1" xfId="3" xr:uid="{E511C531-F1C0-489B-8EF2-444FFC8D7A54}"/>
    <cellStyle name="Porcentagem" xfId="2" builtinId="5"/>
    <cellStyle name="Vírgula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45721</xdr:colOff>
      <xdr:row>1</xdr:row>
      <xdr:rowOff>60960</xdr:rowOff>
    </xdr:from>
    <xdr:to>
      <xdr:col>0</xdr:col>
      <xdr:colOff>1028701</xdr:colOff>
      <xdr:row>3</xdr:row>
      <xdr:rowOff>7620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379F8647-3866-4868-99BA-F63B46BD574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1" y="1524000"/>
          <a:ext cx="982980" cy="9982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3364866</xdr:colOff>
      <xdr:row>25</xdr:row>
      <xdr:rowOff>217030</xdr:rowOff>
    </xdr:from>
    <xdr:to>
      <xdr:col>5</xdr:col>
      <xdr:colOff>47626</xdr:colOff>
      <xdr:row>29</xdr:row>
      <xdr:rowOff>66675</xdr:rowOff>
    </xdr:to>
    <xdr:sp macro="" textlink="">
      <xdr:nvSpPr>
        <xdr:cNvPr id="3" name="CaixaDeTexto 5">
          <a:extLst>
            <a:ext uri="{FF2B5EF4-FFF2-40B4-BE49-F238E27FC236}">
              <a16:creationId xmlns:a16="http://schemas.microsoft.com/office/drawing/2014/main" id="{DCD9FD77-9089-48F2-8911-09FAD292F900}"/>
            </a:ext>
          </a:extLst>
        </xdr:cNvPr>
        <xdr:cNvSpPr txBox="1"/>
      </xdr:nvSpPr>
      <xdr:spPr>
        <a:xfrm>
          <a:off x="4431666" y="5465305"/>
          <a:ext cx="3026410" cy="66879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pt-BR" sz="1200"/>
            <a:t>____________________________________</a:t>
          </a:r>
        </a:p>
        <a:p>
          <a:pPr algn="ctr"/>
          <a:r>
            <a:rPr lang="pt-BR" sz="1200" baseline="0"/>
            <a:t>FELIPE MARQUES DA SILVA</a:t>
          </a:r>
        </a:p>
        <a:p>
          <a:pPr algn="ctr"/>
          <a:r>
            <a:rPr lang="pt-BR" sz="1200"/>
            <a:t>Secretário</a:t>
          </a:r>
          <a:r>
            <a:rPr lang="pt-BR" sz="1200" baseline="0"/>
            <a:t> Municipal de Obras </a:t>
          </a:r>
          <a:endParaRPr lang="pt-BR" sz="1200"/>
        </a:p>
      </xdr:txBody>
    </xdr:sp>
    <xdr:clientData/>
  </xdr:twoCellAnchor>
  <xdr:twoCellAnchor>
    <xdr:from>
      <xdr:col>0</xdr:col>
      <xdr:colOff>323850</xdr:colOff>
      <xdr:row>25</xdr:row>
      <xdr:rowOff>193098</xdr:rowOff>
    </xdr:from>
    <xdr:to>
      <xdr:col>1</xdr:col>
      <xdr:colOff>2581275</xdr:colOff>
      <xdr:row>29</xdr:row>
      <xdr:rowOff>47625</xdr:rowOff>
    </xdr:to>
    <xdr:sp macro="" textlink="">
      <xdr:nvSpPr>
        <xdr:cNvPr id="4" name="CaixaDeTexto 4">
          <a:extLst>
            <a:ext uri="{FF2B5EF4-FFF2-40B4-BE49-F238E27FC236}">
              <a16:creationId xmlns:a16="http://schemas.microsoft.com/office/drawing/2014/main" id="{FDDEF1C6-130E-455B-B51A-38481473D587}"/>
            </a:ext>
          </a:extLst>
        </xdr:cNvPr>
        <xdr:cNvSpPr txBox="1"/>
      </xdr:nvSpPr>
      <xdr:spPr>
        <a:xfrm>
          <a:off x="323850" y="5441373"/>
          <a:ext cx="3324225" cy="673677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pt-BR" sz="1200"/>
            <a:t>____________________________________</a:t>
          </a:r>
        </a:p>
        <a:p>
          <a:pPr algn="ctr"/>
          <a:r>
            <a:rPr lang="pt-BR" sz="1200" baseline="0"/>
            <a:t>PAULO RICARDO DA SILVA</a:t>
          </a:r>
        </a:p>
        <a:p>
          <a:pPr algn="ctr"/>
          <a:r>
            <a:rPr lang="pt-BR" sz="1200"/>
            <a:t>Prefeito </a:t>
          </a:r>
          <a:r>
            <a:rPr lang="pt-BR" sz="1200" baseline="0"/>
            <a:t> Municipal</a:t>
          </a:r>
          <a:endParaRPr lang="pt-BR" sz="12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114300</xdr:colOff>
      <xdr:row>0</xdr:row>
      <xdr:rowOff>114300</xdr:rowOff>
    </xdr:from>
    <xdr:to>
      <xdr:col>1</xdr:col>
      <xdr:colOff>571500</xdr:colOff>
      <xdr:row>5</xdr:row>
      <xdr:rowOff>19050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BD8AE763-DBBE-4AF9-BE3D-D7DA1507356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114300"/>
          <a:ext cx="1171575" cy="981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6</xdr:col>
      <xdr:colOff>587582</xdr:colOff>
      <xdr:row>22</xdr:row>
      <xdr:rowOff>23685</xdr:rowOff>
    </xdr:from>
    <xdr:to>
      <xdr:col>9</xdr:col>
      <xdr:colOff>487522</xdr:colOff>
      <xdr:row>26</xdr:row>
      <xdr:rowOff>53488</xdr:rowOff>
    </xdr:to>
    <xdr:sp macro="" textlink="">
      <xdr:nvSpPr>
        <xdr:cNvPr id="3" name="CaixaDeTexto 5">
          <a:extLst>
            <a:ext uri="{FF2B5EF4-FFF2-40B4-BE49-F238E27FC236}">
              <a16:creationId xmlns:a16="http://schemas.microsoft.com/office/drawing/2014/main" id="{993EF36F-D213-4860-8723-BAD6027A3797}"/>
            </a:ext>
          </a:extLst>
        </xdr:cNvPr>
        <xdr:cNvSpPr txBox="1"/>
      </xdr:nvSpPr>
      <xdr:spPr>
        <a:xfrm>
          <a:off x="9309761" y="5888364"/>
          <a:ext cx="3655511" cy="750981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pt-BR" sz="1200"/>
            <a:t>____________________________________</a:t>
          </a:r>
        </a:p>
        <a:p>
          <a:pPr algn="ctr"/>
          <a:r>
            <a:rPr lang="pt-BR" sz="1200" baseline="0"/>
            <a:t>FELIPE MARQUES DA SILVA</a:t>
          </a:r>
        </a:p>
        <a:p>
          <a:pPr algn="ctr"/>
          <a:r>
            <a:rPr lang="pt-BR" sz="1200"/>
            <a:t>Secretário</a:t>
          </a:r>
          <a:r>
            <a:rPr lang="pt-BR" sz="1200" baseline="0"/>
            <a:t> Municipal de Obras </a:t>
          </a:r>
          <a:endParaRPr lang="pt-BR" sz="1200"/>
        </a:p>
      </xdr:txBody>
    </xdr:sp>
    <xdr:clientData/>
  </xdr:twoCellAnchor>
  <xdr:twoCellAnchor>
    <xdr:from>
      <xdr:col>1</xdr:col>
      <xdr:colOff>1496786</xdr:colOff>
      <xdr:row>22</xdr:row>
      <xdr:rowOff>55665</xdr:rowOff>
    </xdr:from>
    <xdr:to>
      <xdr:col>4</xdr:col>
      <xdr:colOff>249297</xdr:colOff>
      <xdr:row>26</xdr:row>
      <xdr:rowOff>76841</xdr:rowOff>
    </xdr:to>
    <xdr:sp macro="" textlink="">
      <xdr:nvSpPr>
        <xdr:cNvPr id="4" name="CaixaDeTexto 4">
          <a:extLst>
            <a:ext uri="{FF2B5EF4-FFF2-40B4-BE49-F238E27FC236}">
              <a16:creationId xmlns:a16="http://schemas.microsoft.com/office/drawing/2014/main" id="{720E0838-13C8-4820-BB22-B131F00E0591}"/>
            </a:ext>
          </a:extLst>
        </xdr:cNvPr>
        <xdr:cNvSpPr txBox="1"/>
      </xdr:nvSpPr>
      <xdr:spPr>
        <a:xfrm>
          <a:off x="2109107" y="5920344"/>
          <a:ext cx="4358654" cy="74235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pt-BR" sz="1200"/>
            <a:t>____________________________________</a:t>
          </a:r>
        </a:p>
        <a:p>
          <a:pPr algn="ctr"/>
          <a:r>
            <a:rPr lang="pt-BR" sz="1200" baseline="0"/>
            <a:t>PAULO RICARDO DA SILVA</a:t>
          </a:r>
        </a:p>
        <a:p>
          <a:pPr algn="ctr"/>
          <a:r>
            <a:rPr lang="pt-BR" sz="1200"/>
            <a:t>Prefeito </a:t>
          </a:r>
          <a:r>
            <a:rPr lang="pt-BR" sz="1200" baseline="0"/>
            <a:t> Municipal</a:t>
          </a:r>
          <a:endParaRPr lang="pt-BR" sz="1200"/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38"/>
  <sheetViews>
    <sheetView tabSelected="1" topLeftCell="A14" workbookViewId="0">
      <selection activeCell="F13" sqref="F13"/>
    </sheetView>
  </sheetViews>
  <sheetFormatPr defaultRowHeight="12.75" x14ac:dyDescent="0.2"/>
  <cols>
    <col min="1" max="1" width="16" customWidth="1"/>
    <col min="2" max="2" width="64" customWidth="1"/>
    <col min="3" max="3" width="7.7109375" customWidth="1"/>
    <col min="4" max="4" width="10.7109375" customWidth="1"/>
    <col min="5" max="5" width="12.7109375" bestFit="1" customWidth="1"/>
    <col min="6" max="6" width="16.42578125" customWidth="1"/>
    <col min="8" max="8" width="10.5703125" bestFit="1" customWidth="1"/>
  </cols>
  <sheetData>
    <row r="1" spans="1:10" hidden="1" x14ac:dyDescent="0.2">
      <c r="A1" s="3"/>
      <c r="B1" s="3"/>
      <c r="C1" s="3"/>
      <c r="D1" s="3"/>
      <c r="E1" s="3"/>
      <c r="F1" s="3"/>
    </row>
    <row r="2" spans="1:10" x14ac:dyDescent="0.2">
      <c r="A2" s="150" t="s">
        <v>35</v>
      </c>
      <c r="B2" s="151"/>
      <c r="C2" s="151"/>
      <c r="D2" s="151"/>
      <c r="E2" s="151"/>
      <c r="F2" s="152"/>
    </row>
    <row r="3" spans="1:10" ht="69.599999999999994" customHeight="1" x14ac:dyDescent="0.2">
      <c r="A3" s="153"/>
      <c r="B3" s="154"/>
      <c r="C3" s="154"/>
      <c r="D3" s="154"/>
      <c r="E3" s="154"/>
      <c r="F3" s="155"/>
    </row>
    <row r="4" spans="1:10" ht="15" customHeight="1" x14ac:dyDescent="0.2">
      <c r="A4" s="78"/>
      <c r="B4" s="4"/>
      <c r="C4" s="4"/>
      <c r="D4" s="5" t="s">
        <v>14</v>
      </c>
      <c r="E4" s="16">
        <v>44378</v>
      </c>
      <c r="F4" s="79"/>
    </row>
    <row r="5" spans="1:10" ht="15" customHeight="1" x14ac:dyDescent="0.2">
      <c r="A5" s="80" t="s">
        <v>13</v>
      </c>
      <c r="B5" s="1" t="s">
        <v>16</v>
      </c>
      <c r="C5" s="6"/>
      <c r="D5" s="1"/>
      <c r="E5" s="7"/>
      <c r="F5" s="81"/>
    </row>
    <row r="6" spans="1:10" ht="30.75" customHeight="1" x14ac:dyDescent="0.2">
      <c r="A6" s="80" t="s">
        <v>7</v>
      </c>
      <c r="B6" s="149" t="s">
        <v>58</v>
      </c>
      <c r="C6" s="6"/>
      <c r="D6" s="6"/>
      <c r="E6" s="6"/>
      <c r="F6" s="81"/>
    </row>
    <row r="7" spans="1:10" ht="36" customHeight="1" x14ac:dyDescent="0.2">
      <c r="A7" s="80" t="s">
        <v>8</v>
      </c>
      <c r="B7" s="149" t="s">
        <v>59</v>
      </c>
      <c r="C7" s="6"/>
      <c r="D7" s="1" t="s">
        <v>36</v>
      </c>
      <c r="E7" s="6"/>
      <c r="F7" s="81"/>
    </row>
    <row r="8" spans="1:10" ht="15" customHeight="1" x14ac:dyDescent="0.2">
      <c r="A8" s="82"/>
      <c r="B8" s="8"/>
      <c r="C8" s="8"/>
      <c r="D8" s="8"/>
      <c r="E8" s="8"/>
      <c r="F8" s="83"/>
    </row>
    <row r="9" spans="1:10" ht="15" customHeight="1" x14ac:dyDescent="0.2">
      <c r="A9" s="84" t="s">
        <v>37</v>
      </c>
      <c r="B9" s="24" t="s">
        <v>2</v>
      </c>
      <c r="C9" s="24" t="s">
        <v>3</v>
      </c>
      <c r="D9" s="24" t="s">
        <v>4</v>
      </c>
      <c r="E9" s="24" t="s">
        <v>5</v>
      </c>
      <c r="F9" s="85" t="s">
        <v>6</v>
      </c>
    </row>
    <row r="10" spans="1:10" ht="15" customHeight="1" thickBot="1" x14ac:dyDescent="0.25">
      <c r="A10" s="86"/>
      <c r="B10" s="5"/>
      <c r="C10" s="10"/>
      <c r="D10" s="11"/>
      <c r="E10" s="11"/>
      <c r="F10" s="87"/>
    </row>
    <row r="11" spans="1:10" ht="15" customHeight="1" thickBot="1" x14ac:dyDescent="0.25">
      <c r="A11" s="88" t="s">
        <v>9</v>
      </c>
      <c r="B11" s="25" t="s">
        <v>34</v>
      </c>
      <c r="C11" s="24"/>
      <c r="D11" s="26"/>
      <c r="E11" s="27"/>
      <c r="F11" s="28">
        <f>SUM(F12:F12)</f>
        <v>30100.82</v>
      </c>
    </row>
    <row r="12" spans="1:10" ht="25.5" x14ac:dyDescent="0.2">
      <c r="A12" s="89" t="s">
        <v>23</v>
      </c>
      <c r="B12" s="22" t="s">
        <v>24</v>
      </c>
      <c r="C12" s="17" t="s">
        <v>12</v>
      </c>
      <c r="D12" s="18">
        <v>30</v>
      </c>
      <c r="E12" s="19">
        <f>J12</f>
        <v>1003.3607999999999</v>
      </c>
      <c r="F12" s="90">
        <f>ROUND((D12*E12),2)</f>
        <v>30100.82</v>
      </c>
      <c r="H12" s="19">
        <v>1286.3599999999999</v>
      </c>
      <c r="I12" s="32">
        <v>0.78</v>
      </c>
      <c r="J12">
        <f>H12*I12</f>
        <v>1003.3607999999999</v>
      </c>
    </row>
    <row r="13" spans="1:10" ht="15" customHeight="1" thickBot="1" x14ac:dyDescent="0.25">
      <c r="A13" s="91"/>
      <c r="B13" s="15"/>
      <c r="C13" s="14"/>
      <c r="D13" s="11"/>
      <c r="E13" s="11"/>
      <c r="F13" s="87"/>
      <c r="H13" s="11"/>
      <c r="I13" s="32">
        <v>0.78</v>
      </c>
      <c r="J13">
        <f t="shared" ref="J13:J21" si="0">H13*I13</f>
        <v>0</v>
      </c>
    </row>
    <row r="14" spans="1:10" ht="15" customHeight="1" thickBot="1" x14ac:dyDescent="0.25">
      <c r="A14" s="88" t="s">
        <v>11</v>
      </c>
      <c r="B14" s="25" t="s">
        <v>17</v>
      </c>
      <c r="C14" s="24"/>
      <c r="D14" s="26"/>
      <c r="E14" s="27"/>
      <c r="F14" s="28">
        <f>SUM(F15:F21)</f>
        <v>564035.43000000005</v>
      </c>
      <c r="H14" s="27"/>
      <c r="I14" s="32">
        <v>0.78</v>
      </c>
      <c r="J14">
        <f t="shared" si="0"/>
        <v>0</v>
      </c>
    </row>
    <row r="15" spans="1:10" x14ac:dyDescent="0.2">
      <c r="A15" s="92" t="s">
        <v>25</v>
      </c>
      <c r="B15" s="23" t="s">
        <v>18</v>
      </c>
      <c r="C15" s="9" t="s">
        <v>10</v>
      </c>
      <c r="D15" s="12">
        <v>126093.32</v>
      </c>
      <c r="E15" s="13">
        <f t="shared" ref="E15:E21" si="1">J15</f>
        <v>0.51480000000000004</v>
      </c>
      <c r="F15" s="90">
        <f t="shared" ref="F15:F21" si="2">ROUND((D15*E15),2)</f>
        <v>64912.84</v>
      </c>
      <c r="H15" s="13">
        <v>0.66</v>
      </c>
      <c r="I15" s="32">
        <v>0.78</v>
      </c>
      <c r="J15">
        <f t="shared" si="0"/>
        <v>0.51480000000000004</v>
      </c>
    </row>
    <row r="16" spans="1:10" x14ac:dyDescent="0.2">
      <c r="A16" s="92" t="s">
        <v>26</v>
      </c>
      <c r="B16" s="23" t="s">
        <v>21</v>
      </c>
      <c r="C16" s="9" t="s">
        <v>15</v>
      </c>
      <c r="D16" s="12">
        <f>D15*0.15</f>
        <v>18913.998</v>
      </c>
      <c r="E16" s="13">
        <f t="shared" si="1"/>
        <v>2.6364000000000001</v>
      </c>
      <c r="F16" s="90">
        <f t="shared" si="2"/>
        <v>49864.86</v>
      </c>
      <c r="H16" s="13">
        <v>3.38</v>
      </c>
      <c r="I16" s="32">
        <v>0.78</v>
      </c>
      <c r="J16">
        <f t="shared" si="0"/>
        <v>2.6364000000000001</v>
      </c>
    </row>
    <row r="17" spans="1:13" x14ac:dyDescent="0.2">
      <c r="A17" s="92" t="s">
        <v>29</v>
      </c>
      <c r="B17" s="23" t="s">
        <v>22</v>
      </c>
      <c r="C17" s="9" t="s">
        <v>15</v>
      </c>
      <c r="D17" s="12">
        <f>D16</f>
        <v>18913.998</v>
      </c>
      <c r="E17" s="13">
        <f t="shared" si="1"/>
        <v>5.3975999999999997</v>
      </c>
      <c r="F17" s="90">
        <f t="shared" si="2"/>
        <v>102090.2</v>
      </c>
      <c r="H17" s="13">
        <v>6.92</v>
      </c>
      <c r="I17" s="32">
        <v>0.78</v>
      </c>
      <c r="J17">
        <f t="shared" si="0"/>
        <v>5.3975999999999997</v>
      </c>
    </row>
    <row r="18" spans="1:13" ht="15" customHeight="1" x14ac:dyDescent="0.2">
      <c r="A18" s="92" t="s">
        <v>27</v>
      </c>
      <c r="B18" s="31" t="s">
        <v>28</v>
      </c>
      <c r="C18" s="9" t="s">
        <v>15</v>
      </c>
      <c r="D18" s="12">
        <f>D17</f>
        <v>18913.998</v>
      </c>
      <c r="E18" s="13">
        <f t="shared" si="1"/>
        <v>2.6052</v>
      </c>
      <c r="F18" s="90">
        <f t="shared" si="2"/>
        <v>49274.75</v>
      </c>
      <c r="H18" s="13">
        <v>3.34</v>
      </c>
      <c r="I18" s="32">
        <v>0.78</v>
      </c>
      <c r="J18">
        <f t="shared" si="0"/>
        <v>2.6052</v>
      </c>
    </row>
    <row r="19" spans="1:13" x14ac:dyDescent="0.2">
      <c r="A19" s="92" t="s">
        <v>30</v>
      </c>
      <c r="B19" s="23" t="s">
        <v>20</v>
      </c>
      <c r="C19" s="9" t="s">
        <v>15</v>
      </c>
      <c r="D19" s="12">
        <f>19278.84</f>
        <v>19278.84</v>
      </c>
      <c r="E19" s="13">
        <f t="shared" si="1"/>
        <v>6.5052000000000003</v>
      </c>
      <c r="F19" s="90">
        <f t="shared" si="2"/>
        <v>125412.71</v>
      </c>
      <c r="H19" s="13">
        <v>8.34</v>
      </c>
      <c r="I19" s="32">
        <v>0.78</v>
      </c>
      <c r="J19">
        <f t="shared" si="0"/>
        <v>6.5052000000000003</v>
      </c>
    </row>
    <row r="20" spans="1:13" x14ac:dyDescent="0.2">
      <c r="A20" s="92" t="s">
        <v>31</v>
      </c>
      <c r="B20" s="23" t="s">
        <v>19</v>
      </c>
      <c r="C20" s="9" t="s">
        <v>15</v>
      </c>
      <c r="D20" s="12">
        <f>19278.84</f>
        <v>19278.84</v>
      </c>
      <c r="E20" s="13">
        <f t="shared" si="1"/>
        <v>5.0465999999999998</v>
      </c>
      <c r="F20" s="90">
        <f t="shared" si="2"/>
        <v>97292.59</v>
      </c>
      <c r="H20" s="13">
        <v>6.47</v>
      </c>
      <c r="I20" s="32">
        <v>0.78</v>
      </c>
      <c r="J20">
        <f t="shared" si="0"/>
        <v>5.0465999999999998</v>
      </c>
    </row>
    <row r="21" spans="1:13" x14ac:dyDescent="0.2">
      <c r="A21" s="89" t="s">
        <v>33</v>
      </c>
      <c r="B21" s="23" t="s">
        <v>32</v>
      </c>
      <c r="C21" s="9" t="s">
        <v>15</v>
      </c>
      <c r="D21" s="12">
        <v>19278.84</v>
      </c>
      <c r="E21" s="13">
        <f t="shared" si="1"/>
        <v>3.9000000000000004</v>
      </c>
      <c r="F21" s="90">
        <f t="shared" si="2"/>
        <v>75187.48</v>
      </c>
      <c r="H21" s="13">
        <v>5</v>
      </c>
      <c r="I21" s="32">
        <v>0.78</v>
      </c>
      <c r="J21">
        <f t="shared" si="0"/>
        <v>3.9000000000000004</v>
      </c>
    </row>
    <row r="22" spans="1:13" ht="15" customHeight="1" thickBot="1" x14ac:dyDescent="0.25">
      <c r="A22" s="91"/>
      <c r="B22" s="15"/>
      <c r="C22" s="14"/>
      <c r="D22" s="11"/>
      <c r="E22" s="11"/>
      <c r="F22" s="87"/>
    </row>
    <row r="23" spans="1:13" ht="15" customHeight="1" thickBot="1" x14ac:dyDescent="0.25">
      <c r="A23" s="93"/>
      <c r="B23" s="29" t="s">
        <v>1</v>
      </c>
      <c r="C23" s="30"/>
      <c r="D23" s="30"/>
      <c r="E23" s="30" t="s">
        <v>0</v>
      </c>
      <c r="F23" s="28">
        <f>F11+F14</f>
        <v>594136.25</v>
      </c>
      <c r="H23" s="20"/>
      <c r="I23" s="21"/>
    </row>
    <row r="24" spans="1:13" ht="15" customHeight="1" x14ac:dyDescent="0.2">
      <c r="A24" s="94"/>
      <c r="B24" s="95"/>
      <c r="C24" s="96"/>
      <c r="D24" s="96"/>
      <c r="E24" s="96"/>
      <c r="F24" s="97"/>
      <c r="H24" s="33">
        <v>594136.25</v>
      </c>
    </row>
    <row r="25" spans="1:13" ht="19.5" customHeight="1" x14ac:dyDescent="0.2">
      <c r="A25" s="94"/>
      <c r="B25" s="156" t="s">
        <v>57</v>
      </c>
      <c r="C25" s="156"/>
      <c r="D25" s="156"/>
      <c r="E25" s="156"/>
      <c r="F25" s="157"/>
      <c r="G25" s="2"/>
      <c r="H25" s="33">
        <v>564035.43000000005</v>
      </c>
    </row>
    <row r="26" spans="1:13" ht="19.5" customHeight="1" x14ac:dyDescent="0.2">
      <c r="A26" s="94"/>
      <c r="B26" s="95"/>
      <c r="C26" s="96"/>
      <c r="D26" s="96"/>
      <c r="E26" s="96"/>
      <c r="F26" s="98"/>
      <c r="G26" s="2"/>
      <c r="H26" s="33"/>
    </row>
    <row r="27" spans="1:13" ht="15" customHeight="1" x14ac:dyDescent="0.2">
      <c r="A27" s="99"/>
      <c r="B27" s="100"/>
      <c r="C27" s="96"/>
      <c r="D27" s="96"/>
      <c r="E27" s="96"/>
      <c r="F27" s="97"/>
      <c r="H27" s="33">
        <v>30100.82</v>
      </c>
    </row>
    <row r="28" spans="1:13" ht="15" customHeight="1" x14ac:dyDescent="0.2">
      <c r="A28" s="99"/>
      <c r="B28" s="1"/>
      <c r="C28" s="96"/>
      <c r="D28" s="96"/>
      <c r="E28" s="101"/>
      <c r="F28" s="97"/>
    </row>
    <row r="29" spans="1:13" ht="15" customHeight="1" x14ac:dyDescent="0.2">
      <c r="A29" s="102"/>
      <c r="B29" s="1"/>
      <c r="C29" s="6"/>
      <c r="D29" s="6"/>
      <c r="E29" s="6"/>
      <c r="F29" s="81"/>
    </row>
    <row r="30" spans="1:13" ht="15" customHeight="1" thickBot="1" x14ac:dyDescent="0.25">
      <c r="A30" s="103"/>
      <c r="B30" s="104"/>
      <c r="C30" s="105"/>
      <c r="D30" s="105"/>
      <c r="E30" s="105"/>
      <c r="F30" s="106"/>
    </row>
    <row r="31" spans="1:13" ht="15" customHeight="1" x14ac:dyDescent="0.2">
      <c r="A31" s="34"/>
      <c r="B31" s="57"/>
      <c r="C31" s="58"/>
      <c r="D31" s="59"/>
      <c r="E31" s="60"/>
      <c r="F31" s="60"/>
      <c r="G31" s="60"/>
      <c r="H31" s="60"/>
      <c r="I31" s="60"/>
      <c r="J31" s="61"/>
      <c r="K31" s="62"/>
      <c r="L31" s="63"/>
      <c r="M31" s="64"/>
    </row>
    <row r="32" spans="1:13" x14ac:dyDescent="0.2">
      <c r="A32" s="36"/>
      <c r="B32" s="45"/>
      <c r="C32" s="65"/>
      <c r="D32" s="66"/>
      <c r="E32" s="67"/>
      <c r="F32" s="67"/>
      <c r="G32" s="67"/>
      <c r="H32" s="67"/>
      <c r="I32" s="67"/>
      <c r="J32" s="68"/>
      <c r="K32" s="55"/>
      <c r="M32" s="69"/>
    </row>
    <row r="33" spans="1:13" ht="12.75" customHeight="1" x14ac:dyDescent="0.2">
      <c r="A33" s="36"/>
      <c r="B33" s="45"/>
      <c r="C33" s="65"/>
      <c r="D33" s="70"/>
      <c r="E33" s="67"/>
      <c r="F33" s="67"/>
      <c r="G33" s="67"/>
      <c r="H33" s="67"/>
      <c r="I33" s="67"/>
      <c r="J33" s="68"/>
      <c r="K33" s="55"/>
      <c r="L33" s="55"/>
      <c r="M33" s="69"/>
    </row>
    <row r="34" spans="1:13" ht="12.75" customHeight="1" x14ac:dyDescent="0.2">
      <c r="A34" s="36"/>
      <c r="B34" s="45"/>
      <c r="C34" s="65"/>
      <c r="D34" s="70"/>
      <c r="E34" s="67"/>
      <c r="F34" s="67"/>
      <c r="G34" s="67"/>
      <c r="H34" s="67"/>
      <c r="I34" s="67"/>
      <c r="J34" s="68"/>
      <c r="K34" s="55"/>
      <c r="L34" s="55"/>
      <c r="M34" s="69"/>
    </row>
    <row r="35" spans="1:13" x14ac:dyDescent="0.2">
      <c r="A35" s="36"/>
      <c r="B35" s="45"/>
      <c r="C35" s="71"/>
      <c r="D35" s="66"/>
      <c r="E35" s="72"/>
      <c r="F35" s="72"/>
      <c r="G35" s="72"/>
      <c r="H35" s="72"/>
      <c r="I35" s="72"/>
      <c r="J35" s="68"/>
      <c r="K35" s="55"/>
      <c r="M35" s="69"/>
    </row>
    <row r="36" spans="1:13" ht="18" x14ac:dyDescent="0.25">
      <c r="A36" s="36"/>
      <c r="B36" s="45"/>
      <c r="C36" s="73"/>
      <c r="D36" s="74"/>
      <c r="E36" s="74"/>
      <c r="F36" s="74"/>
      <c r="G36" s="74"/>
      <c r="H36" s="74"/>
      <c r="I36" s="74"/>
      <c r="J36" s="75"/>
      <c r="K36" s="55"/>
      <c r="L36" s="76"/>
      <c r="M36" s="69"/>
    </row>
    <row r="37" spans="1:13" x14ac:dyDescent="0.2">
      <c r="A37" s="36"/>
      <c r="B37" s="45"/>
      <c r="C37" s="65"/>
      <c r="D37" s="70"/>
      <c r="E37" s="77"/>
      <c r="F37" s="77"/>
      <c r="G37" s="77"/>
      <c r="H37" s="77"/>
      <c r="I37" s="77"/>
      <c r="J37" s="72"/>
      <c r="K37" s="55"/>
      <c r="M37" s="69"/>
    </row>
    <row r="38" spans="1:13" x14ac:dyDescent="0.2">
      <c r="A38" s="36"/>
      <c r="B38" s="45"/>
      <c r="C38" s="65"/>
      <c r="D38" s="70"/>
      <c r="E38" s="77"/>
      <c r="F38" s="77"/>
      <c r="G38" s="77"/>
      <c r="H38" s="77"/>
      <c r="I38" s="77"/>
      <c r="J38" s="72"/>
      <c r="K38" s="55"/>
      <c r="M38" s="69"/>
    </row>
  </sheetData>
  <mergeCells count="2">
    <mergeCell ref="A2:F3"/>
    <mergeCell ref="B25:F25"/>
  </mergeCells>
  <printOptions horizontalCentered="1"/>
  <pageMargins left="0.39370078740157483" right="0.39370078740157483" top="0.78740157480314965" bottom="0.98425196850393704" header="0" footer="0"/>
  <pageSetup paperSize="9" scale="85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81A961-156E-4835-97B6-6410005E6F4A}">
  <sheetPr>
    <pageSetUpPr fitToPage="1"/>
  </sheetPr>
  <dimension ref="A1:M28"/>
  <sheetViews>
    <sheetView topLeftCell="A10" zoomScale="70" zoomScaleNormal="70" workbookViewId="0">
      <selection activeCell="M28" sqref="A1:M28"/>
    </sheetView>
  </sheetViews>
  <sheetFormatPr defaultRowHeight="12.75" x14ac:dyDescent="0.2"/>
  <cols>
    <col min="2" max="2" width="48.140625" customWidth="1"/>
    <col min="3" max="3" width="17.140625" customWidth="1"/>
    <col min="4" max="13" width="18.85546875" customWidth="1"/>
  </cols>
  <sheetData>
    <row r="1" spans="1:13" ht="20.25" x14ac:dyDescent="0.3">
      <c r="A1" s="34"/>
      <c r="B1" s="161" t="s">
        <v>38</v>
      </c>
      <c r="C1" s="161"/>
      <c r="D1" s="161"/>
      <c r="E1" s="161"/>
      <c r="F1" s="161"/>
      <c r="G1" s="161"/>
      <c r="H1" s="161"/>
      <c r="I1" s="161"/>
      <c r="J1" s="161"/>
      <c r="K1" s="161"/>
      <c r="L1" s="161"/>
      <c r="M1" s="35"/>
    </row>
    <row r="2" spans="1:13" ht="20.25" x14ac:dyDescent="0.3">
      <c r="A2" s="36"/>
      <c r="B2" s="162" t="s">
        <v>39</v>
      </c>
      <c r="C2" s="162"/>
      <c r="D2" s="162"/>
      <c r="E2" s="162"/>
      <c r="F2" s="162"/>
      <c r="G2" s="162"/>
      <c r="H2" s="162"/>
      <c r="I2" s="162"/>
      <c r="J2" s="162"/>
      <c r="K2" s="162"/>
      <c r="L2" s="162"/>
      <c r="M2" s="37"/>
    </row>
    <row r="3" spans="1:13" x14ac:dyDescent="0.2">
      <c r="A3" s="36"/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  <c r="M3" s="39"/>
    </row>
    <row r="4" spans="1:13" ht="18" x14ac:dyDescent="0.25">
      <c r="A4" s="36"/>
      <c r="B4" s="163" t="s">
        <v>40</v>
      </c>
      <c r="C4" s="163"/>
      <c r="D4" s="163"/>
      <c r="E4" s="163"/>
      <c r="F4" s="163"/>
      <c r="G4" s="163"/>
      <c r="H4" s="163"/>
      <c r="I4" s="163"/>
      <c r="J4" s="163"/>
      <c r="K4" s="163"/>
      <c r="L4" s="163"/>
      <c r="M4" s="40"/>
    </row>
    <row r="5" spans="1:13" ht="13.5" thickBot="1" x14ac:dyDescent="0.25">
      <c r="A5" s="41"/>
      <c r="B5" s="42"/>
      <c r="C5" s="43"/>
      <c r="D5" s="43"/>
      <c r="E5" s="43"/>
      <c r="F5" s="43"/>
      <c r="G5" s="43"/>
      <c r="H5" s="43"/>
      <c r="I5" s="43"/>
      <c r="J5" s="43"/>
      <c r="K5" s="43"/>
      <c r="L5" s="43"/>
      <c r="M5" s="44"/>
    </row>
    <row r="6" spans="1:13" ht="13.5" thickBot="1" x14ac:dyDescent="0.25">
      <c r="A6" s="45"/>
      <c r="B6" s="45"/>
      <c r="C6" s="46"/>
      <c r="D6" s="45"/>
      <c r="E6" s="45"/>
      <c r="F6" s="45"/>
      <c r="G6" s="45"/>
      <c r="H6" s="45"/>
      <c r="I6" s="45"/>
      <c r="J6" s="45"/>
      <c r="K6" s="45"/>
      <c r="L6" s="45"/>
      <c r="M6" s="45"/>
    </row>
    <row r="7" spans="1:13" ht="15.75" x14ac:dyDescent="0.2">
      <c r="A7" s="47" t="s">
        <v>41</v>
      </c>
      <c r="B7" s="164" t="str">
        <f>PMSA!B6</f>
        <v>TERRAPLENAGEM DO POLO INDUSTRIAL NELSON JOSÉ DA SILVA - VEREADOR NELSON CARIOCA</v>
      </c>
      <c r="C7" s="165"/>
      <c r="D7" s="165"/>
      <c r="E7" s="165"/>
      <c r="F7" s="165"/>
      <c r="G7" s="165"/>
      <c r="H7" s="165"/>
      <c r="I7" s="166"/>
      <c r="J7" s="167"/>
      <c r="K7" s="167"/>
      <c r="L7" s="48" t="s">
        <v>42</v>
      </c>
      <c r="M7" s="49">
        <v>44396</v>
      </c>
    </row>
    <row r="8" spans="1:13" ht="16.5" thickBot="1" x14ac:dyDescent="0.25">
      <c r="A8" s="50" t="s">
        <v>43</v>
      </c>
      <c r="B8" s="158" t="str">
        <f>PMSA!B7</f>
        <v>POLO INDUSTRIAL NELSON JOSÉ DA SILVA - VEREADOR NELSON CARIOCA</v>
      </c>
      <c r="C8" s="158"/>
      <c r="D8" s="158"/>
      <c r="E8" s="158"/>
      <c r="F8" s="158"/>
      <c r="G8" s="158"/>
      <c r="H8" s="158"/>
      <c r="I8" s="158"/>
      <c r="J8" s="159"/>
      <c r="K8" s="160"/>
      <c r="L8" s="51" t="s">
        <v>44</v>
      </c>
      <c r="M8" s="52">
        <v>0.25</v>
      </c>
    </row>
    <row r="9" spans="1:13" ht="13.5" thickBot="1" x14ac:dyDescent="0.25">
      <c r="A9" s="53"/>
      <c r="B9" s="54"/>
      <c r="C9" s="55"/>
      <c r="D9" s="174"/>
      <c r="E9" s="174"/>
      <c r="F9" s="174"/>
      <c r="G9" s="174"/>
      <c r="H9" s="174"/>
      <c r="I9" s="174"/>
      <c r="J9" s="174"/>
    </row>
    <row r="10" spans="1:13" ht="25.5" customHeight="1" x14ac:dyDescent="0.2">
      <c r="A10" s="175" t="s">
        <v>45</v>
      </c>
      <c r="B10" s="122" t="s">
        <v>46</v>
      </c>
      <c r="C10" s="123" t="s">
        <v>47</v>
      </c>
      <c r="D10" s="168" t="s">
        <v>52</v>
      </c>
      <c r="E10" s="168"/>
      <c r="F10" s="168" t="s">
        <v>53</v>
      </c>
      <c r="G10" s="168"/>
      <c r="H10" s="168" t="s">
        <v>54</v>
      </c>
      <c r="I10" s="168"/>
      <c r="J10" s="168" t="s">
        <v>55</v>
      </c>
      <c r="K10" s="168"/>
      <c r="L10" s="168" t="s">
        <v>56</v>
      </c>
      <c r="M10" s="169"/>
    </row>
    <row r="11" spans="1:13" x14ac:dyDescent="0.2">
      <c r="A11" s="176"/>
      <c r="B11" s="116" t="s">
        <v>48</v>
      </c>
      <c r="C11" s="117" t="s">
        <v>49</v>
      </c>
      <c r="D11" s="118" t="s">
        <v>50</v>
      </c>
      <c r="E11" s="118" t="s">
        <v>51</v>
      </c>
      <c r="F11" s="118" t="s">
        <v>50</v>
      </c>
      <c r="G11" s="118" t="s">
        <v>51</v>
      </c>
      <c r="H11" s="118" t="s">
        <v>50</v>
      </c>
      <c r="I11" s="118" t="s">
        <v>51</v>
      </c>
      <c r="J11" s="118" t="s">
        <v>50</v>
      </c>
      <c r="K11" s="118" t="s">
        <v>51</v>
      </c>
      <c r="L11" s="118" t="s">
        <v>50</v>
      </c>
      <c r="M11" s="124" t="s">
        <v>51</v>
      </c>
    </row>
    <row r="12" spans="1:13" x14ac:dyDescent="0.2">
      <c r="A12" s="125"/>
      <c r="B12" s="119"/>
      <c r="C12" s="120"/>
      <c r="D12" s="117"/>
      <c r="E12" s="117"/>
      <c r="F12" s="117"/>
      <c r="G12" s="117"/>
      <c r="H12" s="117"/>
      <c r="I12" s="117"/>
      <c r="J12" s="117"/>
      <c r="K12" s="117"/>
      <c r="L12" s="117"/>
      <c r="M12" s="126"/>
    </row>
    <row r="13" spans="1:13" s="110" customFormat="1" ht="57" customHeight="1" x14ac:dyDescent="0.2">
      <c r="A13" s="130">
        <v>1</v>
      </c>
      <c r="B13" s="111" t="str">
        <f>PMSA!B11</f>
        <v>MOBILIZAÇÃO DE EQUIPE DE TOPOGRAFIA</v>
      </c>
      <c r="C13" s="131">
        <f>PMSA!F11</f>
        <v>30100.82</v>
      </c>
      <c r="D13" s="107">
        <v>0.5</v>
      </c>
      <c r="E13" s="108">
        <f>C13*D13</f>
        <v>15050.41</v>
      </c>
      <c r="F13" s="107">
        <v>0</v>
      </c>
      <c r="G13" s="108">
        <f>F13*C13</f>
        <v>0</v>
      </c>
      <c r="H13" s="107">
        <v>0.5</v>
      </c>
      <c r="I13" s="108">
        <f>H13*C13</f>
        <v>15050.41</v>
      </c>
      <c r="J13" s="107"/>
      <c r="K13" s="108"/>
      <c r="L13" s="107"/>
      <c r="M13" s="109"/>
    </row>
    <row r="14" spans="1:13" s="110" customFormat="1" ht="57" customHeight="1" x14ac:dyDescent="0.2">
      <c r="A14" s="130">
        <v>2</v>
      </c>
      <c r="B14" s="111" t="str">
        <f>PMSA!B14</f>
        <v>TERRAPLENAGEM</v>
      </c>
      <c r="C14" s="131">
        <f>PMSA!F14</f>
        <v>564035.43000000005</v>
      </c>
      <c r="D14" s="107">
        <v>0.35</v>
      </c>
      <c r="E14" s="108">
        <f>C14*D14</f>
        <v>197412.40050000002</v>
      </c>
      <c r="F14" s="107">
        <v>0.35</v>
      </c>
      <c r="G14" s="108">
        <f>F14*C14</f>
        <v>197412.40050000002</v>
      </c>
      <c r="H14" s="107">
        <v>0.3</v>
      </c>
      <c r="I14" s="108">
        <f>H14*C14</f>
        <v>169210.62900000002</v>
      </c>
      <c r="J14" s="107"/>
      <c r="K14" s="108"/>
      <c r="L14" s="107"/>
      <c r="M14" s="109"/>
    </row>
    <row r="15" spans="1:13" ht="15.75" x14ac:dyDescent="0.25">
      <c r="A15" s="170"/>
      <c r="B15" s="171"/>
      <c r="C15" s="171"/>
      <c r="D15" s="171"/>
      <c r="E15" s="171"/>
      <c r="F15" s="171"/>
      <c r="G15" s="171"/>
      <c r="H15" s="171"/>
      <c r="I15" s="171"/>
      <c r="J15" s="171"/>
      <c r="K15" s="171"/>
      <c r="L15" s="121"/>
      <c r="M15" s="127"/>
    </row>
    <row r="16" spans="1:13" s="115" customFormat="1" ht="57" customHeight="1" thickBot="1" x14ac:dyDescent="0.25">
      <c r="A16" s="128"/>
      <c r="B16" s="129" t="s">
        <v>6</v>
      </c>
      <c r="C16" s="113">
        <f>SUM(C13:C14)</f>
        <v>594136.25</v>
      </c>
      <c r="D16" s="112">
        <f>E16/C16</f>
        <v>0.35759947402637027</v>
      </c>
      <c r="E16" s="113">
        <f>SUM(E13:E14)</f>
        <v>212462.81050000002</v>
      </c>
      <c r="F16" s="112">
        <f>G16/C16</f>
        <v>0.33226789393846951</v>
      </c>
      <c r="G16" s="113">
        <f>SUM(G13:G14)</f>
        <v>197412.40050000002</v>
      </c>
      <c r="H16" s="112">
        <f>I16/C16</f>
        <v>0.31013263203516034</v>
      </c>
      <c r="I16" s="113">
        <f>SUM(I13:I14)</f>
        <v>184261.03900000002</v>
      </c>
      <c r="J16" s="112">
        <f>K16/C16</f>
        <v>0</v>
      </c>
      <c r="K16" s="113">
        <f>SUM(K13:K14)</f>
        <v>0</v>
      </c>
      <c r="L16" s="112">
        <f>M16/C16</f>
        <v>0</v>
      </c>
      <c r="M16" s="114">
        <f>SUM(M13:M14)</f>
        <v>0</v>
      </c>
    </row>
    <row r="17" spans="1:13" ht="13.5" thickBot="1" x14ac:dyDescent="0.25">
      <c r="A17" s="2"/>
      <c r="B17" s="56"/>
      <c r="C17" s="55"/>
      <c r="D17" s="55"/>
      <c r="E17" s="55"/>
      <c r="F17" s="55"/>
      <c r="G17" s="55"/>
      <c r="H17" s="55"/>
      <c r="I17" s="55"/>
      <c r="J17" s="55"/>
      <c r="K17" s="55"/>
      <c r="L17" s="55"/>
      <c r="M17" s="55"/>
    </row>
    <row r="18" spans="1:13" x14ac:dyDescent="0.2">
      <c r="A18" s="34"/>
      <c r="B18" s="57"/>
      <c r="C18" s="58"/>
      <c r="D18" s="59"/>
      <c r="E18" s="60"/>
      <c r="F18" s="60"/>
      <c r="G18" s="60"/>
      <c r="H18" s="60"/>
      <c r="I18" s="60"/>
      <c r="J18" s="61"/>
      <c r="K18" s="62"/>
      <c r="L18" s="63"/>
      <c r="M18" s="64"/>
    </row>
    <row r="19" spans="1:13" x14ac:dyDescent="0.2">
      <c r="A19" s="36"/>
      <c r="B19" s="132"/>
      <c r="C19" s="133"/>
      <c r="D19" s="172" t="str">
        <f>PMSA!B25</f>
        <v>São Miguel Arcanjo, 19 de julho de 2021.</v>
      </c>
      <c r="E19" s="172"/>
      <c r="F19" s="172"/>
      <c r="G19" s="172"/>
      <c r="H19" s="172"/>
      <c r="I19" s="172"/>
      <c r="J19" s="172"/>
      <c r="K19" s="172"/>
      <c r="L19" s="172"/>
      <c r="M19" s="173"/>
    </row>
    <row r="20" spans="1:13" x14ac:dyDescent="0.2">
      <c r="A20" s="36"/>
      <c r="B20" s="132"/>
      <c r="C20" s="133"/>
      <c r="D20" s="134"/>
      <c r="E20" s="135"/>
      <c r="F20" s="135"/>
      <c r="G20" s="135"/>
      <c r="H20" s="135"/>
      <c r="I20" s="135"/>
      <c r="J20" s="136"/>
      <c r="K20" s="137"/>
      <c r="L20" s="137"/>
      <c r="M20" s="69"/>
    </row>
    <row r="21" spans="1:13" x14ac:dyDescent="0.2">
      <c r="A21" s="36"/>
      <c r="B21" s="132"/>
      <c r="C21" s="133"/>
      <c r="D21" s="134"/>
      <c r="E21" s="135"/>
      <c r="F21" s="135"/>
      <c r="G21" s="135"/>
      <c r="H21" s="135"/>
      <c r="I21" s="135"/>
      <c r="J21" s="136"/>
      <c r="K21" s="137"/>
      <c r="L21" s="137"/>
      <c r="M21" s="69"/>
    </row>
    <row r="22" spans="1:13" x14ac:dyDescent="0.2">
      <c r="A22" s="36"/>
      <c r="B22" s="132"/>
      <c r="C22" s="138"/>
      <c r="D22" s="139"/>
      <c r="E22" s="140"/>
      <c r="F22" s="140"/>
      <c r="G22" s="140"/>
      <c r="H22" s="140"/>
      <c r="I22" s="140"/>
      <c r="J22" s="136"/>
      <c r="K22" s="137"/>
      <c r="L22" s="141"/>
      <c r="M22" s="69"/>
    </row>
    <row r="23" spans="1:13" ht="18" x14ac:dyDescent="0.25">
      <c r="A23" s="36"/>
      <c r="B23" s="132"/>
      <c r="C23" s="142"/>
      <c r="D23" s="143"/>
      <c r="E23" s="143"/>
      <c r="F23" s="143"/>
      <c r="G23" s="143"/>
      <c r="H23" s="143"/>
      <c r="I23" s="143"/>
      <c r="J23" s="144"/>
      <c r="K23" s="137"/>
      <c r="L23" s="145"/>
      <c r="M23" s="69"/>
    </row>
    <row r="24" spans="1:13" x14ac:dyDescent="0.2">
      <c r="A24" s="36"/>
      <c r="B24" s="132"/>
      <c r="C24" s="133"/>
      <c r="D24" s="134"/>
      <c r="E24" s="146"/>
      <c r="F24" s="146"/>
      <c r="G24" s="146"/>
      <c r="H24" s="146"/>
      <c r="I24" s="146"/>
      <c r="J24" s="140"/>
      <c r="K24" s="137"/>
      <c r="L24" s="141"/>
      <c r="M24" s="69"/>
    </row>
    <row r="25" spans="1:13" x14ac:dyDescent="0.2">
      <c r="A25" s="36"/>
      <c r="B25" s="132"/>
      <c r="C25" s="133"/>
      <c r="D25" s="134"/>
      <c r="E25" s="146"/>
      <c r="F25" s="146"/>
      <c r="G25" s="146"/>
      <c r="H25" s="146"/>
      <c r="I25" s="146"/>
      <c r="J25" s="140"/>
      <c r="K25" s="137"/>
      <c r="L25" s="141"/>
      <c r="M25" s="69"/>
    </row>
    <row r="26" spans="1:13" x14ac:dyDescent="0.2">
      <c r="A26" s="147"/>
      <c r="B26" s="141"/>
      <c r="C26" s="141"/>
      <c r="D26" s="141"/>
      <c r="E26" s="141"/>
      <c r="F26" s="141"/>
      <c r="G26" s="141"/>
      <c r="H26" s="141"/>
      <c r="I26" s="141"/>
      <c r="J26" s="141"/>
      <c r="K26" s="141"/>
      <c r="L26" s="141"/>
      <c r="M26" s="69"/>
    </row>
    <row r="27" spans="1:13" x14ac:dyDescent="0.2">
      <c r="A27" s="147"/>
      <c r="B27" s="141"/>
      <c r="C27" s="141"/>
      <c r="D27" s="141"/>
      <c r="E27" s="141"/>
      <c r="F27" s="141"/>
      <c r="G27" s="141"/>
      <c r="H27" s="141"/>
      <c r="I27" s="141"/>
      <c r="J27" s="141"/>
      <c r="K27" s="141"/>
      <c r="L27" s="141"/>
      <c r="M27" s="69"/>
    </row>
    <row r="28" spans="1:13" ht="13.5" thickBot="1" x14ac:dyDescent="0.25">
      <c r="A28" s="148"/>
      <c r="B28" s="43"/>
      <c r="C28" s="43"/>
      <c r="D28" s="43"/>
      <c r="E28" s="43"/>
      <c r="F28" s="43"/>
      <c r="G28" s="43"/>
      <c r="H28" s="43"/>
      <c r="I28" s="43"/>
      <c r="J28" s="43"/>
      <c r="K28" s="43"/>
      <c r="L28" s="43"/>
      <c r="M28" s="44"/>
    </row>
  </sheetData>
  <mergeCells count="16">
    <mergeCell ref="L10:M10"/>
    <mergeCell ref="A15:K15"/>
    <mergeCell ref="D19:M19"/>
    <mergeCell ref="D9:J9"/>
    <mergeCell ref="A10:A11"/>
    <mergeCell ref="D10:E10"/>
    <mergeCell ref="F10:G10"/>
    <mergeCell ref="H10:I10"/>
    <mergeCell ref="J10:K10"/>
    <mergeCell ref="B8:I8"/>
    <mergeCell ref="J8:K8"/>
    <mergeCell ref="B1:L1"/>
    <mergeCell ref="B2:L2"/>
    <mergeCell ref="B4:L4"/>
    <mergeCell ref="B7:I7"/>
    <mergeCell ref="J7:K7"/>
  </mergeCells>
  <pageMargins left="0.511811024" right="0.511811024" top="0.78740157499999996" bottom="0.78740157499999996" header="0.31496062000000002" footer="0.31496062000000002"/>
  <pageSetup paperSize="9" scale="52" fitToHeight="0" orientation="landscape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PMSA</vt:lpstr>
      <vt:lpstr>Planilha1</vt:lpstr>
      <vt:lpstr>PMSA!Area_de_impressao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Winxp</dc:creator>
  <cp:lastModifiedBy>User</cp:lastModifiedBy>
  <cp:lastPrinted>2021-07-22T13:33:37Z</cp:lastPrinted>
  <dcterms:created xsi:type="dcterms:W3CDTF">2011-05-11T10:18:47Z</dcterms:created>
  <dcterms:modified xsi:type="dcterms:W3CDTF">2021-07-22T13:34:20Z</dcterms:modified>
</cp:coreProperties>
</file>