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0730" windowHeight="11760" tabRatio="930"/>
  </bookViews>
  <sheets>
    <sheet name="Planilha Trecho 1" sheetId="18" r:id="rId1"/>
    <sheet name="Cronograma T1" sheetId="3" r:id="rId2"/>
    <sheet name="Planilha1" sheetId="34" r:id="rId3"/>
  </sheets>
  <definedNames>
    <definedName name="_xlnm.Print_Area" localSheetId="1">'Cronograma T1'!$A$1:$O$46</definedName>
    <definedName name="_xlnm.Print_Area" localSheetId="0">'Planilha Trecho 1'!$A$1:$I$126</definedName>
    <definedName name="Print_Area" localSheetId="1">'Cronograma T1'!$A$1:$M$26</definedName>
    <definedName name="Print_Area" localSheetId="0">'Planilha Trecho 1'!$A$1:$I$14</definedName>
  </definedNames>
  <calcPr calcId="145621"/>
</workbook>
</file>

<file path=xl/calcChain.xml><?xml version="1.0" encoding="utf-8"?>
<calcChain xmlns="http://schemas.openxmlformats.org/spreadsheetml/2006/main">
  <c r="I14" i="18" l="1"/>
  <c r="I13" i="18" s="1"/>
  <c r="I114" i="18"/>
  <c r="C13" i="3" l="1"/>
  <c r="I72" i="18"/>
  <c r="I56" i="18"/>
  <c r="I51" i="18"/>
  <c r="I35" i="18"/>
  <c r="M13" i="3" l="1"/>
  <c r="K13" i="3"/>
  <c r="G13" i="3"/>
  <c r="I13" i="3"/>
  <c r="O13" i="3"/>
  <c r="I95" i="18"/>
  <c r="I17" i="18"/>
  <c r="I18" i="18"/>
  <c r="I19" i="18"/>
  <c r="I20" i="18"/>
  <c r="I21" i="18"/>
  <c r="I22" i="18"/>
  <c r="I23" i="18"/>
  <c r="I24" i="18"/>
  <c r="I101" i="18"/>
  <c r="I102" i="18"/>
  <c r="I103" i="18"/>
  <c r="I104" i="18"/>
  <c r="I105" i="18"/>
  <c r="I118" i="18"/>
  <c r="I44" i="18"/>
  <c r="I45" i="18"/>
  <c r="I46" i="18"/>
  <c r="I47" i="18"/>
  <c r="I48" i="18"/>
  <c r="I49" i="18"/>
  <c r="I50" i="18"/>
  <c r="I52" i="18"/>
  <c r="I53" i="18"/>
  <c r="I54" i="18"/>
  <c r="I55" i="18"/>
  <c r="I57" i="18"/>
  <c r="I58" i="18"/>
  <c r="I59" i="18"/>
  <c r="I60" i="18"/>
  <c r="I61" i="18"/>
  <c r="I62" i="18"/>
  <c r="I63" i="18"/>
  <c r="I64" i="18"/>
  <c r="I65" i="18"/>
  <c r="I27" i="18"/>
  <c r="I28" i="18"/>
  <c r="I29" i="18"/>
  <c r="I30" i="18"/>
  <c r="I31" i="18"/>
  <c r="I32" i="18"/>
  <c r="I33" i="18"/>
  <c r="I34" i="18"/>
  <c r="I117" i="18" l="1"/>
  <c r="C21" i="3" s="1"/>
  <c r="I108" i="18"/>
  <c r="I109" i="18"/>
  <c r="I110" i="18"/>
  <c r="I111" i="18"/>
  <c r="I112" i="18"/>
  <c r="I113" i="18"/>
  <c r="I100" i="18"/>
  <c r="I68" i="18"/>
  <c r="I69" i="18"/>
  <c r="I70" i="18"/>
  <c r="I71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6" i="18"/>
  <c r="I97" i="18"/>
  <c r="I38" i="18"/>
  <c r="I39" i="18"/>
  <c r="I40" i="18"/>
  <c r="I41" i="18"/>
  <c r="I42" i="18"/>
  <c r="I43" i="18"/>
  <c r="I26" i="18"/>
  <c r="I25" i="18" s="1"/>
  <c r="C15" i="3" s="1"/>
  <c r="K21" i="3" l="1"/>
  <c r="G21" i="3"/>
  <c r="I21" i="3"/>
  <c r="O21" i="3"/>
  <c r="E21" i="3"/>
  <c r="M21" i="3"/>
  <c r="O15" i="3"/>
  <c r="E15" i="3"/>
  <c r="M15" i="3"/>
  <c r="K15" i="3"/>
  <c r="G15" i="3"/>
  <c r="I15" i="3"/>
  <c r="I116" i="18"/>
  <c r="I115" i="18" s="1"/>
  <c r="C20" i="3" s="1"/>
  <c r="G20" i="3" l="1"/>
  <c r="I20" i="3"/>
  <c r="O20" i="3"/>
  <c r="E20" i="3"/>
  <c r="M20" i="3"/>
  <c r="K20" i="3"/>
  <c r="F99" i="18"/>
  <c r="I107" i="18" l="1"/>
  <c r="I106" i="18" s="1"/>
  <c r="C19" i="3" s="1"/>
  <c r="O19" i="3" l="1"/>
  <c r="E19" i="3"/>
  <c r="M19" i="3"/>
  <c r="K19" i="3"/>
  <c r="G19" i="3"/>
  <c r="I19" i="3"/>
  <c r="I99" i="18"/>
  <c r="I98" i="18" s="1"/>
  <c r="C18" i="3" s="1"/>
  <c r="M18" i="3" l="1"/>
  <c r="K18" i="3"/>
  <c r="G18" i="3"/>
  <c r="I18" i="3"/>
  <c r="O18" i="3"/>
  <c r="E18" i="3"/>
  <c r="I67" i="18"/>
  <c r="I66" i="18" s="1"/>
  <c r="C17" i="3" s="1"/>
  <c r="K17" i="3" l="1"/>
  <c r="G17" i="3"/>
  <c r="I17" i="3"/>
  <c r="O17" i="3"/>
  <c r="E17" i="3"/>
  <c r="M17" i="3"/>
  <c r="I37" i="18"/>
  <c r="I36" i="18" s="1"/>
  <c r="C16" i="3" s="1"/>
  <c r="I16" i="18"/>
  <c r="I15" i="18" s="1"/>
  <c r="G16" i="3" l="1"/>
  <c r="I16" i="3"/>
  <c r="O16" i="3"/>
  <c r="E16" i="3"/>
  <c r="M16" i="3"/>
  <c r="K16" i="3"/>
  <c r="C14" i="3"/>
  <c r="G120" i="18"/>
  <c r="H62" i="18"/>
  <c r="M14" i="3" l="1"/>
  <c r="K14" i="3"/>
  <c r="K22" i="3" s="1"/>
  <c r="G14" i="3"/>
  <c r="G22" i="3" s="1"/>
  <c r="I14" i="3"/>
  <c r="I22" i="3" s="1"/>
  <c r="O14" i="3"/>
  <c r="O22" i="3" s="1"/>
  <c r="E14" i="3"/>
  <c r="B30" i="34"/>
  <c r="B25" i="34"/>
  <c r="B18" i="34"/>
  <c r="B13" i="34"/>
  <c r="M8" i="3" l="1"/>
  <c r="B8" i="3"/>
  <c r="M22" i="3" l="1"/>
  <c r="M7" i="3"/>
  <c r="B7" i="3"/>
  <c r="E13" i="3" l="1"/>
  <c r="E22" i="3" s="1"/>
  <c r="C22" i="3" l="1"/>
  <c r="J22" i="3" l="1"/>
  <c r="L22" i="3"/>
  <c r="H22" i="3"/>
  <c r="N22" i="3"/>
  <c r="E23" i="3"/>
  <c r="G23" i="3" s="1"/>
  <c r="I23" i="3" s="1"/>
  <c r="K23" i="3" s="1"/>
  <c r="M23" i="3" s="1"/>
  <c r="O23" i="3" s="1"/>
  <c r="D22" i="3"/>
  <c r="D23" i="3" s="1"/>
  <c r="F22" i="3"/>
  <c r="F23" i="3" l="1"/>
  <c r="H23" i="3" s="1"/>
  <c r="J23" i="3" s="1"/>
  <c r="L23" i="3" s="1"/>
  <c r="N23" i="3" s="1"/>
</calcChain>
</file>

<file path=xl/sharedStrings.xml><?xml version="1.0" encoding="utf-8"?>
<sst xmlns="http://schemas.openxmlformats.org/spreadsheetml/2006/main" count="567" uniqueCount="346">
  <si>
    <t>Prefeitura do Município de São Miguel Arcanjo</t>
  </si>
  <si>
    <t>Secretaria de Obras e Serviços</t>
  </si>
  <si>
    <t>PLANILHA ORÇAMENTÁRIA</t>
  </si>
  <si>
    <t>OBRA</t>
  </si>
  <si>
    <t>DATA</t>
  </si>
  <si>
    <t>B.D.I</t>
  </si>
  <si>
    <t>LOCAL</t>
  </si>
  <si>
    <t>ÍTEM</t>
  </si>
  <si>
    <t>DESCRIÇÃO DOS SERVIÇOS</t>
  </si>
  <si>
    <t xml:space="preserve">UN </t>
  </si>
  <si>
    <t xml:space="preserve">QUANT. </t>
  </si>
  <si>
    <t>P. UNIT</t>
  </si>
  <si>
    <t>P. SINAPI</t>
  </si>
  <si>
    <t>P. TOTAL</t>
  </si>
  <si>
    <t>,</t>
  </si>
  <si>
    <t>1.1</t>
  </si>
  <si>
    <t>2.1</t>
  </si>
  <si>
    <t>2.2</t>
  </si>
  <si>
    <t>Obs: A opção adotada no orçamento, no caso COM desoneração da folha de pagamento foi a mais adequada para a administração.</t>
  </si>
  <si>
    <t>CRONOGRAMA FÍSICO FINANCEIRO</t>
  </si>
  <si>
    <t>ITEM</t>
  </si>
  <si>
    <t xml:space="preserve">DISCRIMINAÇÃO  </t>
  </si>
  <si>
    <t xml:space="preserve">VALOR DOS  </t>
  </si>
  <si>
    <t>DE SERVIÇOS</t>
  </si>
  <si>
    <t>SERVIÇOS (R$)</t>
  </si>
  <si>
    <t>%</t>
  </si>
  <si>
    <t>FINANC.</t>
  </si>
  <si>
    <t>TOTAL</t>
  </si>
  <si>
    <t>un</t>
  </si>
  <si>
    <t>1ª MÊS</t>
  </si>
  <si>
    <t>2ªMES</t>
  </si>
  <si>
    <t>3º MÊS</t>
  </si>
  <si>
    <t>4º MÊS</t>
  </si>
  <si>
    <t>5º MÊS</t>
  </si>
  <si>
    <t>6º MÊS</t>
  </si>
  <si>
    <t xml:space="preserve">Secretaria Municipal de Obras </t>
  </si>
  <si>
    <t>TOTAL ACUMULADO</t>
  </si>
  <si>
    <t>458,03</t>
  </si>
  <si>
    <t>FONTE</t>
  </si>
  <si>
    <t>CÓDIGO</t>
  </si>
  <si>
    <t>2.3</t>
  </si>
  <si>
    <t>2.4</t>
  </si>
  <si>
    <t>2.5</t>
  </si>
  <si>
    <t>122,43</t>
  </si>
  <si>
    <t>quantitativo</t>
  </si>
  <si>
    <t>alambrado</t>
  </si>
  <si>
    <t>total</t>
  </si>
  <si>
    <t>pavimetação em lajotas</t>
  </si>
  <si>
    <t>calçada / passeio</t>
  </si>
  <si>
    <t>plantio de grama</t>
  </si>
  <si>
    <t>3.1</t>
  </si>
  <si>
    <t>PINTURA</t>
  </si>
  <si>
    <t>33.10.020</t>
  </si>
  <si>
    <t>Tinta látex em massa, inclusive preparo</t>
  </si>
  <si>
    <t>33.12.011</t>
  </si>
  <si>
    <t>Esmalte à base de água em madeira, inclusive preparo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</si>
  <si>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</si>
  <si>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</si>
  <si>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</si>
  <si>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</si>
  <si>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16.33.052</t>
  </si>
  <si>
    <t>Calha, rufo, afins em chapa galvanizada nº 24 - corte 0,50 m</t>
  </si>
  <si>
    <t>CDHU CPOS 181</t>
  </si>
  <si>
    <t>33.03.350</t>
  </si>
  <si>
    <t>Pintura especial em esmalte para lousa cor verde</t>
  </si>
  <si>
    <t>33.03.740</t>
  </si>
  <si>
    <t>Resina acrílica plastificante</t>
  </si>
  <si>
    <t>33.05.330</t>
  </si>
  <si>
    <t>Verniz em superfície de madeira</t>
  </si>
  <si>
    <t>33.06.020</t>
  </si>
  <si>
    <t>Acrílico para quadras e pisos cimentados</t>
  </si>
  <si>
    <t>m2</t>
  </si>
  <si>
    <t>33.07.102</t>
  </si>
  <si>
    <t>Esmalte a base de água em estrutura metálica</t>
  </si>
  <si>
    <t>33.10.041</t>
  </si>
  <si>
    <t>Esmalte à base de água em massa, inclusive preparo</t>
  </si>
  <si>
    <t>20.20.202</t>
  </si>
  <si>
    <t>Raspagem com calafetação e aplicação de verniz</t>
  </si>
  <si>
    <t>15.01.020</t>
  </si>
  <si>
    <t>Estrutura de madeira tesourada para telha de barro - vãos de 7,01 a 10,00 m</t>
  </si>
  <si>
    <t xml:space="preserve">TELHADO </t>
  </si>
  <si>
    <t>16.02.030</t>
  </si>
  <si>
    <t>Telha de barro tipo romana</t>
  </si>
  <si>
    <t>04.03.020</t>
  </si>
  <si>
    <t>Retirada de telhamento em barro</t>
  </si>
  <si>
    <t>m/l</t>
  </si>
  <si>
    <t>16.02.230</t>
  </si>
  <si>
    <t>Cumeeira de barro emboçado tipos: plan, romana, italiana, francesa e paulistinha</t>
  </si>
  <si>
    <t>04.03.060</t>
  </si>
  <si>
    <t>Retirada de cumeeira ou espigão em barro</t>
  </si>
  <si>
    <t>04.07.020</t>
  </si>
  <si>
    <t>Retirada de forro qualquer em placas ou tiras fixadas</t>
  </si>
  <si>
    <t>2.6</t>
  </si>
  <si>
    <t>2.7</t>
  </si>
  <si>
    <t>2.8</t>
  </si>
  <si>
    <t>04.30.020</t>
  </si>
  <si>
    <t>Remoção de calha ou rufo</t>
  </si>
  <si>
    <t xml:space="preserve">INSTALAÇÕES ELETRICAS 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</si>
  <si>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</si>
  <si>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</si>
  <si>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</si>
  <si>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</si>
  <si>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</si>
  <si>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</si>
  <si>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</si>
  <si>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</si>
  <si>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</si>
  <si>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04.21.160</t>
  </si>
  <si>
    <t>Remoção de quadro de distribuição, chamada ou caixa de passagem</t>
  </si>
  <si>
    <t>04.19.020</t>
  </si>
  <si>
    <t>Remoção de disjuntor de volume normal ou reduzido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</si>
  <si>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</si>
  <si>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</si>
  <si>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</si>
  <si>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</si>
  <si>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</si>
  <si>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</si>
  <si>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2.9</t>
  </si>
  <si>
    <t>05.07.050</t>
  </si>
  <si>
    <t>Remoção de entulho de obra com caçamba metálica - material volumoso e misturado por alvenaria, terra, madeira, papel, plástico e metal</t>
  </si>
  <si>
    <t>m3</t>
  </si>
  <si>
    <t>04.21.050</t>
  </si>
  <si>
    <t>Remoção de pára-raios tipo cristal-valve em poste singelo ou estaleiro</t>
  </si>
  <si>
    <t>04.21.200</t>
  </si>
  <si>
    <t>Remoção de reator para lâmpada</t>
  </si>
  <si>
    <t>04.20.040</t>
  </si>
  <si>
    <t>Remoção de lâmpada</t>
  </si>
  <si>
    <t>04.19.120</t>
  </si>
  <si>
    <t>Remoção de interruptores, tomadas, botão de campainha ou cigarra</t>
  </si>
  <si>
    <t>04.18.040</t>
  </si>
  <si>
    <t>Remoção de cabo de aço e esticadores de para-raios</t>
  </si>
  <si>
    <t>37.03.200</t>
  </si>
  <si>
    <t>Quadro de distribuição universal de embutir, para disjuntores 16 DIN / 12 Bolt-on - 150 A - sem componentes</t>
  </si>
  <si>
    <t>37.13.630</t>
  </si>
  <si>
    <t>Disjuntor termomagnético, bipolar 220/380 V, corrente de 10 A até 50 A</t>
  </si>
  <si>
    <t>37.14.300</t>
  </si>
  <si>
    <t>Chave seccionadora sob carga, tripolar, acionamento rotativo, com prolongador, sem porta-fusível, de 160 A</t>
  </si>
  <si>
    <t>39.18.126</t>
  </si>
  <si>
    <t>Cabo para rede 24 AWG com 4 pares, categoria 6</t>
  </si>
  <si>
    <t>40.04.450</t>
  </si>
  <si>
    <t>Tomada 2P+T de 10 A - 250 V, completa</t>
  </si>
  <si>
    <t>40.04.460</t>
  </si>
  <si>
    <t>Tomada 2P+T de 20 A - 250 V, completa</t>
  </si>
  <si>
    <t>cj</t>
  </si>
  <si>
    <t>40.05.020</t>
  </si>
  <si>
    <t>Interruptor com 1 tecla simples e placa</t>
  </si>
  <si>
    <t>41.02.551</t>
  </si>
  <si>
    <t>Lâmpada LED tubular T8 com base G13, de 1850 até 2000 Im - 18 a 20W</t>
  </si>
  <si>
    <t>41.02.580</t>
  </si>
  <si>
    <t>Lâmpada LED 13,5W, com base E-27, 1400 até 1510lm</t>
  </si>
  <si>
    <t>42.05.190</t>
  </si>
  <si>
    <t>Haste de aterramento de 3/4'' x 3 m</t>
  </si>
  <si>
    <t>INSTALAÇÕES HIDRÁULICAS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</si>
  <si>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</si>
  <si>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</si>
  <si>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</si>
  <si>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</si>
  <si>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</si>
  <si>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</si>
  <si>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</si>
  <si>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</si>
  <si>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</si>
  <si>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04.30.060</t>
  </si>
  <si>
    <t>Remoção de tubulação hidráulica em geral, incluindo conexões, caixas e ralos</t>
  </si>
  <si>
    <t>04.11.080</t>
  </si>
  <si>
    <t>Retirada de registro ou válvula embutidos</t>
  </si>
  <si>
    <t>04.11.100</t>
  </si>
  <si>
    <t>Retirada de registro ou válvula aparentes</t>
  </si>
  <si>
    <t>04.11.140</t>
  </si>
  <si>
    <t>Retirada de sifão ou metais sanitários diversos</t>
  </si>
  <si>
    <t>03.04.020</t>
  </si>
  <si>
    <t>Demolição manual de revestimento cerâmico, incluindo a base</t>
  </si>
  <si>
    <t>03.02.040</t>
  </si>
  <si>
    <t>Demolição manual de alvenaria de elevação ou elemento vazado, incluindo revestimento</t>
  </si>
  <si>
    <t>CDHU CPOS 182</t>
  </si>
  <si>
    <t>04.22.110</t>
  </si>
  <si>
    <t>Remoção de tubulação elétrica aparente com diâmetro externo até 50 mm</t>
  </si>
  <si>
    <t>36.07.050</t>
  </si>
  <si>
    <t>Para-raios de distribuição, classe 15 kV/5 kA, completo, encapsulado com polímero</t>
  </si>
  <si>
    <t>38.19.040</t>
  </si>
  <si>
    <t>Eletroduto de PVC corrugado flexível leve, diâmetro externo de 32 mm</t>
  </si>
  <si>
    <t>40.07.010</t>
  </si>
  <si>
    <t>Caixa em PVC de 4´ x 2´</t>
  </si>
  <si>
    <t>REVESTIMENTO</t>
  </si>
  <si>
    <t>18.06.102</t>
  </si>
  <si>
    <t>Placa cerâmica esmaltada PEI-5 para área interna, grupo de absorção BIIb, resistência química B, assentado com argamassa colante industrializada (AZULEJO)</t>
  </si>
  <si>
    <t>m²</t>
  </si>
  <si>
    <t>Placa cerâmica esmaltada PEI-5 para área interna, grupo de absorção BIIb, resistência química B, assentado com argamassa colante industrializada (PISO)</t>
  </si>
  <si>
    <t>04.01.060</t>
  </si>
  <si>
    <t>Retirada de divisória em placa de concreto, granito, granilite ou mármore</t>
  </si>
  <si>
    <t>14.30.010</t>
  </si>
  <si>
    <t>Divisória em placas de granito com espessura de 3 cm</t>
  </si>
  <si>
    <t>04.08.020</t>
  </si>
  <si>
    <t>Retirada de folha de esquadria em madeira</t>
  </si>
  <si>
    <t>04.09.020</t>
  </si>
  <si>
    <t>Retirada de esquadria metálica em geral</t>
  </si>
  <si>
    <t>04.11.120</t>
  </si>
  <si>
    <t>Retirada de torneira ou chuveiro</t>
  </si>
  <si>
    <t>04.11.040</t>
  </si>
  <si>
    <t>Retirada de complemento sanitário chumbado</t>
  </si>
  <si>
    <t>ESQUADRIAS</t>
  </si>
  <si>
    <t>04.09.040</t>
  </si>
  <si>
    <t>Retirada de folha de esquadria metálica</t>
  </si>
  <si>
    <t>Alvenaria de elevação de 1 tijolo maciço aparente</t>
  </si>
  <si>
    <t>14.02.080</t>
  </si>
  <si>
    <t>23.09.520</t>
  </si>
  <si>
    <t>Porta lisa com batente metálico - 60 x 160 cm</t>
  </si>
  <si>
    <t>32.15.030</t>
  </si>
  <si>
    <t>Impermeabilização em manta asfáltica com armadura, tipo III-B, espessura de 3 mm</t>
  </si>
  <si>
    <t>43.02.080</t>
  </si>
  <si>
    <t>Chuveiro elétrico de 6.500W / 220V com resistência blindada</t>
  </si>
  <si>
    <t>44.20.010</t>
  </si>
  <si>
    <t>Sifão plástico sanfonado universal de 1´</t>
  </si>
  <si>
    <t>44.20.110</t>
  </si>
  <si>
    <t>Engate flexível de PVC DN= 1/2´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</si>
  <si>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</si>
  <si>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</si>
  <si>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</si>
  <si>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</si>
  <si>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46.01.050</t>
  </si>
  <si>
    <t>Tubo de PVC rígido soldável marrom, DN= 50 mm, (1 1/2´),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</si>
  <si>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</si>
  <si>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</si>
  <si>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</si>
  <si>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</si>
  <si>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47.01.020</t>
  </si>
  <si>
    <t>Registro de gaveta em latão fundido sem acabamento, DN= 3/4´</t>
  </si>
  <si>
    <t>47.04.040</t>
  </si>
  <si>
    <t>Válvula de descarga com registro próprio, DN= 1 1/2´</t>
  </si>
  <si>
    <t>48.05.010</t>
  </si>
  <si>
    <t>Torneira de boia, DN= 3/4´</t>
  </si>
  <si>
    <t>49.01.016</t>
  </si>
  <si>
    <t>Caixa sifonada de PVC rígido de 100 x 100 x 50 mm, com grelha</t>
  </si>
  <si>
    <t>49.06.190</t>
  </si>
  <si>
    <t>Grelha pré-moldada em concreto, com furos redondos, 79,5 x 24,5 x 8 cm</t>
  </si>
  <si>
    <t>44.01.070</t>
  </si>
  <si>
    <t>Bacia sifonada de louça sem tampa com saída horizontal - 6 litros</t>
  </si>
  <si>
    <t>44.02.062</t>
  </si>
  <si>
    <t>Tampo/bancada em granito, com frontão, espessura de 2 cm, acabamento polido</t>
  </si>
  <si>
    <t>44.03.080</t>
  </si>
  <si>
    <t>Porta-papel de louça de embutir</t>
  </si>
  <si>
    <t>44.03.130</t>
  </si>
  <si>
    <t>Saboneteira tipo dispenser, para refil de 800 ml</t>
  </si>
  <si>
    <t>44.03.470</t>
  </si>
  <si>
    <t>Torneira de parede para pia com bica móvel e arejador, em latão fundido cromado</t>
  </si>
  <si>
    <t>44.06.300</t>
  </si>
  <si>
    <t>Cuba em aço inoxidável simples de 400x340x140mm</t>
  </si>
  <si>
    <t>44.20.280</t>
  </si>
  <si>
    <t>Tampa de plástico para bacia sanitária</t>
  </si>
  <si>
    <t>44.20.650</t>
  </si>
  <si>
    <t>Válvula de metal cromado de 1´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</si>
  <si>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</si>
  <si>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</si>
  <si>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</si>
  <si>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</si>
  <si>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</si>
  <si>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</si>
  <si>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</si>
  <si>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</si>
  <si>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</si>
  <si>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</si>
  <si>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</si>
  <si>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</si>
  <si>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</si>
  <si>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</si>
  <si>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</si>
  <si>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</si>
  <si>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</si>
  <si>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</si>
  <si>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</si>
  <si>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</si>
  <si>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</si>
  <si>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</si>
  <si>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</si>
  <si>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</si>
  <si>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</si>
  <si>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</si>
  <si>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</si>
  <si>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</si>
  <si>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</si>
  <si>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</si>
  <si>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</si>
  <si>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</si>
  <si>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</si>
  <si>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</si>
  <si>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8.1</t>
  </si>
  <si>
    <t>9.1</t>
  </si>
  <si>
    <t>23.20.340</t>
  </si>
  <si>
    <t>Folha de porta lisa comum - 90 x 210 cm</t>
  </si>
  <si>
    <t>23.20.040</t>
  </si>
  <si>
    <t>Recolocação de folhas de porta ou janela</t>
  </si>
  <si>
    <t>97.02.190</t>
  </si>
  <si>
    <t>Placa de identificação em acrílico com texto em vinil</t>
  </si>
  <si>
    <t>FACHADA</t>
  </si>
  <si>
    <t>22.01.210</t>
  </si>
  <si>
    <t>Testeira em tábua aparelhada, largura até 20 cm</t>
  </si>
  <si>
    <t>39.21.060</t>
  </si>
  <si>
    <t>Cabo de cobre flexível de 16 mm², isolamento 0,6/1kV - isolação HEPR 90°C</t>
  </si>
  <si>
    <t>48.02.206</t>
  </si>
  <si>
    <t>Reservatório em polietileno com tampa de encaixar - capacidade de 5.000 litros</t>
  </si>
  <si>
    <t>39.11.190</t>
  </si>
  <si>
    <t>Cabo telefônico CCE-APL, com 4 pares de 0,50 mm, para conexões em rede externa</t>
  </si>
  <si>
    <t>04.11.020</t>
  </si>
  <si>
    <t>Retirada de aparelho sanitário incluindo acessórios</t>
  </si>
  <si>
    <t>EMEF "PROF. ARCYPRESTE RUGGERI"</t>
  </si>
  <si>
    <t>22.01.080</t>
  </si>
  <si>
    <t>Forro xadrez em ripas de angelim-vermelho / bacuri / maçaranduba tarugado</t>
  </si>
  <si>
    <t xml:space="preserve">COTACÃO </t>
  </si>
  <si>
    <t>7.8</t>
  </si>
  <si>
    <t>-</t>
  </si>
  <si>
    <t>Reparo em janelas</t>
  </si>
  <si>
    <t>LIMPEZA DA OBRA</t>
  </si>
  <si>
    <t xml:space="preserve">SINALIZAÇÃO DA OBRA </t>
  </si>
  <si>
    <t>02.08.020</t>
  </si>
  <si>
    <t>Placa de identificação para obra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</si>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</sst>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_(&quot;R$ &quot;* #,##0.00_);_(&quot;R$ &quot;* \(#,##0.00\);_(&quot;R$ &quot;* &quot;-&quot;??_);_(@_)"/>
    <numFmt numFmtId="167" formatCode="0.000%"/>
  </numFmts>
  <fonts count="18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5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1" fillId="0" borderId="0"/>
    <xf numFmtId="0" fontId="11" fillId="0" borderId="0"/>
    <xf numFmtId="0" fontId="8" fillId="0" borderId="0"/>
    <xf numFmtId="0" fontId="9" fillId="0" borderId="0"/>
    <xf numFmtId="0" fontId="10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/>
    <xf numFmtId="43" fontId="12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Font="1"/>
    <xf numFmtId="2" fontId="2" fillId="0" borderId="1" xfId="0" applyNumberFormat="1" applyFont="1" applyBorder="1" applyAlignment="1">
      <alignment horizontal="center"/>
    </xf>
    <xf numFmtId="0" fontId="0" fillId="0" borderId="0" xfId="0" applyFont="1" applyBorder="1"/>
    <xf numFmtId="0" fontId="4" fillId="0" borderId="0" xfId="0" applyFont="1" applyBorder="1" applyAlignment="1"/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1" xfId="0" applyFont="1" applyBorder="1" applyAlignment="1"/>
    <xf numFmtId="0" fontId="0" fillId="0" borderId="0" xfId="0" applyFont="1" applyAlignment="1">
      <alignment horizontal="center"/>
    </xf>
    <xf numFmtId="0" fontId="2" fillId="0" borderId="0" xfId="0" applyFont="1" applyBorder="1"/>
    <xf numFmtId="0" fontId="0" fillId="0" borderId="0" xfId="0" applyFont="1" applyBorder="1" applyAlignment="1">
      <alignment wrapText="1"/>
    </xf>
    <xf numFmtId="166" fontId="0" fillId="0" borderId="0" xfId="0" applyNumberFormat="1" applyFont="1" applyBorder="1"/>
    <xf numFmtId="0" fontId="0" fillId="0" borderId="0" xfId="0" applyFont="1" applyAlignment="1">
      <alignment wrapText="1"/>
    </xf>
    <xf numFmtId="2" fontId="2" fillId="0" borderId="0" xfId="0" applyNumberFormat="1" applyFont="1" applyBorder="1"/>
    <xf numFmtId="2" fontId="0" fillId="0" borderId="0" xfId="0" applyNumberFormat="1" applyFont="1" applyBorder="1" applyAlignment="1">
      <alignment wrapText="1"/>
    </xf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166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9" fontId="6" fillId="0" borderId="1" xfId="9" applyFont="1" applyFill="1" applyBorder="1" applyAlignment="1" applyProtection="1">
      <alignment horizontal="center"/>
    </xf>
    <xf numFmtId="166" fontId="6" fillId="0" borderId="1" xfId="0" applyNumberFormat="1" applyFont="1" applyFill="1" applyBorder="1" applyProtection="1"/>
    <xf numFmtId="2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right" wrapText="1"/>
    </xf>
    <xf numFmtId="166" fontId="2" fillId="0" borderId="1" xfId="0" applyNumberFormat="1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166" fontId="1" fillId="0" borderId="0" xfId="0" applyNumberFormat="1" applyFont="1" applyBorder="1"/>
    <xf numFmtId="167" fontId="1" fillId="0" borderId="0" xfId="9" applyNumberFormat="1" applyFont="1" applyBorder="1" applyAlignment="1">
      <alignment horizontal="center"/>
    </xf>
    <xf numFmtId="167" fontId="1" fillId="0" borderId="0" xfId="9" applyNumberFormat="1" applyFont="1" applyBorder="1"/>
    <xf numFmtId="0" fontId="1" fillId="0" borderId="3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left" vertical="center" wrapText="1"/>
    </xf>
    <xf numFmtId="166" fontId="14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10" fontId="1" fillId="0" borderId="0" xfId="9" applyNumberFormat="1" applyFont="1" applyBorder="1" applyAlignment="1">
      <alignment horizontal="center"/>
    </xf>
    <xf numFmtId="10" fontId="1" fillId="0" borderId="0" xfId="9" applyNumberFormat="1" applyFont="1" applyBorder="1"/>
    <xf numFmtId="0" fontId="1" fillId="0" borderId="13" xfId="0" applyFont="1" applyBorder="1"/>
    <xf numFmtId="0" fontId="1" fillId="0" borderId="3" xfId="0" applyFont="1" applyBorder="1" applyAlignment="1">
      <alignment horizontal="right" wrapText="1"/>
    </xf>
    <xf numFmtId="166" fontId="1" fillId="0" borderId="3" xfId="0" applyNumberFormat="1" applyFont="1" applyBorder="1"/>
    <xf numFmtId="10" fontId="1" fillId="0" borderId="3" xfId="9" applyNumberFormat="1" applyFont="1" applyBorder="1" applyAlignment="1">
      <alignment horizontal="center"/>
    </xf>
    <xf numFmtId="10" fontId="1" fillId="0" borderId="3" xfId="9" applyNumberFormat="1" applyFont="1" applyBorder="1"/>
    <xf numFmtId="166" fontId="1" fillId="0" borderId="16" xfId="0" applyNumberFormat="1" applyFont="1" applyBorder="1"/>
    <xf numFmtId="0" fontId="1" fillId="0" borderId="15" xfId="0" applyFont="1" applyBorder="1"/>
    <xf numFmtId="10" fontId="1" fillId="0" borderId="4" xfId="9" applyNumberFormat="1" applyFont="1" applyBorder="1" applyAlignment="1">
      <alignment horizontal="center"/>
    </xf>
    <xf numFmtId="166" fontId="1" fillId="0" borderId="4" xfId="0" applyNumberFormat="1" applyFont="1" applyBorder="1"/>
    <xf numFmtId="10" fontId="1" fillId="0" borderId="4" xfId="9" applyNumberFormat="1" applyFont="1" applyBorder="1"/>
    <xf numFmtId="166" fontId="1" fillId="0" borderId="18" xfId="0" applyNumberFormat="1" applyFont="1" applyBorder="1"/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3" fontId="7" fillId="3" borderId="1" xfId="16" applyFont="1" applyFill="1" applyBorder="1" applyAlignment="1">
      <alignment horizontal="center" vertical="center" wrapText="1"/>
    </xf>
    <xf numFmtId="165" fontId="6" fillId="0" borderId="1" xfId="1" applyFont="1" applyBorder="1" applyAlignment="1">
      <alignment horizontal="center" vertical="center"/>
    </xf>
    <xf numFmtId="165" fontId="7" fillId="0" borderId="1" xfId="1" applyFont="1" applyFill="1" applyBorder="1" applyAlignment="1">
      <alignment horizontal="center" vertical="center" wrapText="1"/>
    </xf>
    <xf numFmtId="2" fontId="0" fillId="0" borderId="0" xfId="0" applyNumberFormat="1"/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11" applyNumberFormat="1" applyFont="1" applyFill="1" applyBorder="1" applyAlignment="1">
      <alignment horizontal="center" vertical="center"/>
    </xf>
    <xf numFmtId="2" fontId="6" fillId="0" borderId="1" xfId="11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3" fontId="7" fillId="3" borderId="1" xfId="16" applyFont="1" applyFill="1" applyBorder="1" applyAlignment="1">
      <alignment horizontal="right" vertical="center" wrapText="1"/>
    </xf>
    <xf numFmtId="43" fontId="6" fillId="3" borderId="1" xfId="16" applyFont="1" applyFill="1" applyBorder="1" applyAlignment="1">
      <alignment horizontal="right" vertical="center" wrapText="1"/>
    </xf>
    <xf numFmtId="43" fontId="7" fillId="0" borderId="1" xfId="16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66" fontId="6" fillId="0" borderId="0" xfId="0" applyNumberFormat="1" applyFont="1" applyBorder="1" applyAlignment="1">
      <alignment vertical="center"/>
    </xf>
    <xf numFmtId="2" fontId="6" fillId="0" borderId="0" xfId="11" applyNumberFormat="1" applyFont="1" applyBorder="1" applyAlignment="1">
      <alignment horizontal="center" vertical="center"/>
    </xf>
    <xf numFmtId="4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44" fontId="6" fillId="0" borderId="1" xfId="11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  <xf numFmtId="44" fontId="1" fillId="0" borderId="1" xfId="0" applyNumberFormat="1" applyFont="1" applyFill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vertical="center"/>
    </xf>
    <xf numFmtId="44" fontId="6" fillId="0" borderId="1" xfId="11" applyNumberFormat="1" applyFont="1" applyBorder="1" applyAlignment="1">
      <alignment vertical="center" wrapText="1"/>
    </xf>
    <xf numFmtId="44" fontId="6" fillId="0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4" fontId="6" fillId="0" borderId="0" xfId="0" applyNumberFormat="1" applyFont="1" applyBorder="1" applyAlignment="1">
      <alignment vertical="center"/>
    </xf>
    <xf numFmtId="0" fontId="1" fillId="0" borderId="1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7" fillId="4" borderId="23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vertical="center" wrapText="1"/>
    </xf>
    <xf numFmtId="2" fontId="17" fillId="4" borderId="23" xfId="11" applyNumberFormat="1" applyFont="1" applyFill="1" applyBorder="1" applyAlignment="1">
      <alignment horizontal="center" vertical="center"/>
    </xf>
    <xf numFmtId="44" fontId="17" fillId="4" borderId="23" xfId="0" applyNumberFormat="1" applyFont="1" applyFill="1" applyBorder="1" applyAlignment="1">
      <alignment horizontal="center" vertical="center"/>
    </xf>
    <xf numFmtId="166" fontId="17" fillId="4" borderId="23" xfId="0" applyNumberFormat="1" applyFont="1" applyFill="1" applyBorder="1" applyAlignment="1">
      <alignment vertical="center"/>
    </xf>
    <xf numFmtId="0" fontId="6" fillId="0" borderId="29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6" fillId="0" borderId="17" xfId="0" applyFont="1" applyBorder="1" applyAlignment="1">
      <alignment vertical="center"/>
    </xf>
    <xf numFmtId="44" fontId="6" fillId="0" borderId="22" xfId="0" applyNumberFormat="1" applyFont="1" applyFill="1" applyBorder="1" applyAlignment="1">
      <alignment vertical="center"/>
    </xf>
    <xf numFmtId="44" fontId="6" fillId="0" borderId="22" xfId="0" applyNumberFormat="1" applyFont="1" applyBorder="1" applyAlignment="1">
      <alignment vertical="center"/>
    </xf>
    <xf numFmtId="44" fontId="6" fillId="0" borderId="19" xfId="0" applyNumberFormat="1" applyFont="1" applyBorder="1" applyAlignment="1">
      <alignment vertical="center"/>
    </xf>
    <xf numFmtId="9" fontId="1" fillId="0" borderId="19" xfId="9" applyFont="1" applyFill="1" applyBorder="1" applyAlignment="1">
      <alignment vertical="center"/>
    </xf>
    <xf numFmtId="9" fontId="1" fillId="0" borderId="19" xfId="9" applyFont="1" applyBorder="1" applyAlignment="1">
      <alignment vertical="center"/>
    </xf>
    <xf numFmtId="43" fontId="6" fillId="0" borderId="1" xfId="0" applyNumberFormat="1" applyFont="1" applyFill="1" applyBorder="1" applyProtection="1"/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4" fontId="1" fillId="0" borderId="32" xfId="0" applyNumberFormat="1" applyFont="1" applyFill="1" applyBorder="1" applyAlignment="1">
      <alignment horizontal="center" vertical="center"/>
    </xf>
    <xf numFmtId="2" fontId="1" fillId="0" borderId="32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44" fontId="1" fillId="0" borderId="32" xfId="0" applyNumberFormat="1" applyFont="1" applyFill="1" applyBorder="1" applyAlignment="1">
      <alignment horizontal="center" vertical="center" wrapText="1"/>
    </xf>
    <xf numFmtId="44" fontId="1" fillId="0" borderId="32" xfId="0" applyNumberFormat="1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4" fontId="6" fillId="0" borderId="32" xfId="0" applyNumberFormat="1" applyFont="1" applyFill="1" applyBorder="1" applyAlignment="1">
      <alignment horizontal="center" vertical="center"/>
    </xf>
    <xf numFmtId="44" fontId="6" fillId="0" borderId="32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7" fillId="4" borderId="35" xfId="0" applyFont="1" applyFill="1" applyBorder="1" applyAlignment="1">
      <alignment horizontal="center" vertical="center"/>
    </xf>
    <xf numFmtId="44" fontId="17" fillId="4" borderId="36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44" fontId="1" fillId="0" borderId="9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4" fontId="6" fillId="0" borderId="9" xfId="0" applyNumberFormat="1" applyFont="1" applyFill="1" applyBorder="1" applyAlignment="1">
      <alignment horizontal="center" vertical="center"/>
    </xf>
    <xf numFmtId="44" fontId="6" fillId="0" borderId="9" xfId="0" applyNumberFormat="1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44" fontId="6" fillId="0" borderId="16" xfId="0" applyNumberFormat="1" applyFont="1" applyBorder="1" applyAlignment="1">
      <alignment horizontal="center" vertical="center"/>
    </xf>
    <xf numFmtId="44" fontId="6" fillId="0" borderId="32" xfId="0" applyNumberFormat="1" applyFont="1" applyBorder="1" applyAlignment="1">
      <alignment horizontal="center" vertical="center"/>
    </xf>
    <xf numFmtId="166" fontId="6" fillId="0" borderId="3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6" fillId="0" borderId="32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right" vertical="center"/>
    </xf>
    <xf numFmtId="0" fontId="16" fillId="2" borderId="22" xfId="0" applyFont="1" applyFill="1" applyBorder="1" applyAlignment="1">
      <alignment horizontal="right" vertical="center"/>
    </xf>
    <xf numFmtId="165" fontId="16" fillId="2" borderId="22" xfId="1" applyFont="1" applyFill="1" applyBorder="1" applyAlignment="1">
      <alignment horizontal="center" vertical="center"/>
    </xf>
    <xf numFmtId="165" fontId="16" fillId="2" borderId="34" xfId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166" fontId="2" fillId="0" borderId="1" xfId="0" applyNumberFormat="1" applyFont="1" applyBorder="1" applyAlignment="1" applyProtection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10" fontId="1" fillId="0" borderId="11" xfId="0" applyNumberFormat="1" applyFont="1" applyFill="1" applyBorder="1" applyAlignment="1">
      <alignment horizontal="center" vertical="center"/>
    </xf>
    <xf numFmtId="10" fontId="1" fillId="0" borderId="1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2">
    <cellStyle name="Moeda" xfId="1" builtinId="4"/>
    <cellStyle name="Moeda 2" xfId="2"/>
    <cellStyle name="Normal" xfId="0" builtinId="0"/>
    <cellStyle name="Normal 2" xfId="3"/>
    <cellStyle name="Normal 2 2" xfId="4"/>
    <cellStyle name="Normal 2 3" xfId="5"/>
    <cellStyle name="Normal 2 4" xfId="6"/>
    <cellStyle name="Normal 2 5" xfId="15"/>
    <cellStyle name="Normal 3" xfId="7"/>
    <cellStyle name="Normal 4" xfId="8"/>
    <cellStyle name="Normal 5" xfId="14"/>
    <cellStyle name="Normal 6" xfId="20"/>
    <cellStyle name="Porcentagem" xfId="9" builtinId="5"/>
    <cellStyle name="Porcentagem 2" xfId="10"/>
    <cellStyle name="Vírgula" xfId="11" builtinId="3"/>
    <cellStyle name="Vírgula 2" xfId="12"/>
    <cellStyle name="Vírgula 2 2" xfId="16"/>
    <cellStyle name="Vírgula 2 3" xfId="18"/>
    <cellStyle name="Vírgula 2 4" xfId="21"/>
    <cellStyle name="Vírgula 3" xfId="13"/>
    <cellStyle name="Vírgula 4" xfId="17"/>
    <cellStyle name="Vírgula 5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436517</xdr:colOff>
      <xdr:row>0</xdr:row>
      <xdr:rowOff>123009</xdr:rowOff>
    </xdr:from>
    <xdr:to>
      <xdr:col>1</xdr:col>
      <xdr:colOff>1312817</xdr:colOff>
      <xdr:row>5</xdr:row>
      <xdr:rowOff>16329</xdr:rowOff>
    </xdr:to>
    <xdr:pic>
      <xdr:nvPicPr>
        <xdr:cNvPr id="28285" name="Picture 1">
          <a:extLst>
            <a:ext uri="{FF2B5EF4-FFF2-40B4-BE49-F238E27FC236}">
              <a16:creationId xmlns="" xmlns:a16="http://schemas.microsoft.com/office/drawing/2014/main" id="{3BB8610A-8C93-48F6-9F95-C0016610A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410" y="123009"/>
          <a:ext cx="876300" cy="886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855427</xdr:colOff>
      <xdr:row>124</xdr:row>
      <xdr:rowOff>287050</xdr:rowOff>
    </xdr:from>
    <xdr:to>
      <xdr:col>3</xdr:col>
      <xdr:colOff>2343763</xdr:colOff>
      <xdr:row>126</xdr:row>
      <xdr:rowOff>0</xdr:rowOff>
    </xdr:to>
    <xdr:sp macro="" textlink="">
      <xdr:nvSpPr>
        <xdr:cNvPr id="3" name="CaixaDeTexto 3">
          <a:extLst>
            <a:ext uri="{FF2B5EF4-FFF2-40B4-BE49-F238E27FC236}">
              <a16:creationId xmlns="" xmlns:a16="http://schemas.microsoft.com/office/drawing/2014/main" id="{8F5F66CD-6ABC-40F9-9E5E-B033AC9952D9}"/>
            </a:ext>
          </a:extLst>
        </xdr:cNvPr>
        <xdr:cNvSpPr txBox="1"/>
      </xdr:nvSpPr>
      <xdr:spPr>
        <a:xfrm>
          <a:off x="1403115" y="58341925"/>
          <a:ext cx="4012461" cy="7880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</a:t>
          </a:r>
          <a:r>
            <a:rPr lang="pt-BR" sz="1200"/>
            <a:t>refeito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  <xdr:twoCellAnchor>
    <xdr:from>
      <xdr:col>3</xdr:col>
      <xdr:colOff>4508158</xdr:colOff>
      <xdr:row>124</xdr:row>
      <xdr:rowOff>288355</xdr:rowOff>
    </xdr:from>
    <xdr:to>
      <xdr:col>6</xdr:col>
      <xdr:colOff>836139</xdr:colOff>
      <xdr:row>126</xdr:row>
      <xdr:rowOff>0</xdr:rowOff>
    </xdr:to>
    <xdr:sp macro="" textlink="">
      <xdr:nvSpPr>
        <xdr:cNvPr id="4" name="CaixaDeTexto 5">
          <a:extLst>
            <a:ext uri="{FF2B5EF4-FFF2-40B4-BE49-F238E27FC236}">
              <a16:creationId xmlns="" xmlns:a16="http://schemas.microsoft.com/office/drawing/2014/main" id="{DB5FDB9F-E921-40CE-BA45-113BA83A41FA}"/>
            </a:ext>
          </a:extLst>
        </xdr:cNvPr>
        <xdr:cNvSpPr txBox="1"/>
      </xdr:nvSpPr>
      <xdr:spPr>
        <a:xfrm>
          <a:off x="7579971" y="58343230"/>
          <a:ext cx="4186106" cy="7692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200"/>
            </a:lnSpc>
          </a:pPr>
          <a:r>
            <a:rPr lang="pt-BR" sz="1200"/>
            <a:t>__________________________________</a:t>
          </a:r>
        </a:p>
        <a:p>
          <a:pPr algn="ctr">
            <a:lnSpc>
              <a:spcPts val="1200"/>
            </a:lnSpc>
          </a:pPr>
          <a:r>
            <a:rPr lang="pt-BR" sz="1200" baseline="0"/>
            <a:t>Felipe Marques da Silva</a:t>
          </a:r>
        </a:p>
        <a:p>
          <a:pPr algn="ctr">
            <a:lnSpc>
              <a:spcPts val="1100"/>
            </a:lnSpc>
          </a:pPr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0</xdr:row>
      <xdr:rowOff>7620</xdr:rowOff>
    </xdr:from>
    <xdr:to>
      <xdr:col>1</xdr:col>
      <xdr:colOff>1264920</xdr:colOff>
      <xdr:row>4</xdr:row>
      <xdr:rowOff>68580</xdr:rowOff>
    </xdr:to>
    <xdr:pic>
      <xdr:nvPicPr>
        <xdr:cNvPr id="15197" name="Picture 1">
          <a:extLst>
            <a:ext uri="{FF2B5EF4-FFF2-40B4-BE49-F238E27FC236}">
              <a16:creationId xmlns="" xmlns:a16="http://schemas.microsoft.com/office/drawing/2014/main" id="{B45EEBCE-C623-4883-9B88-20B45458E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7620"/>
          <a:ext cx="11963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819785</xdr:colOff>
      <xdr:row>32</xdr:row>
      <xdr:rowOff>145472</xdr:rowOff>
    </xdr:from>
    <xdr:to>
      <xdr:col>10</xdr:col>
      <xdr:colOff>526473</xdr:colOff>
      <xdr:row>39</xdr:row>
      <xdr:rowOff>110836</xdr:rowOff>
    </xdr:to>
    <xdr:sp macro="" textlink="">
      <xdr:nvSpPr>
        <xdr:cNvPr id="2" name="CaixaDeTexto 5">
          <a:extLst>
            <a:ext uri="{FF2B5EF4-FFF2-40B4-BE49-F238E27FC236}">
              <a16:creationId xmlns="" xmlns:a16="http://schemas.microsoft.com/office/drawing/2014/main" id="{3B299979-A526-4455-84A3-2A9551D1C140}"/>
            </a:ext>
          </a:extLst>
        </xdr:cNvPr>
        <xdr:cNvSpPr txBox="1"/>
      </xdr:nvSpPr>
      <xdr:spPr>
        <a:xfrm>
          <a:off x="8841567" y="47015399"/>
          <a:ext cx="4167851" cy="11291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FELIPE MARQUES DA SILVA</a:t>
          </a:r>
        </a:p>
        <a:p>
          <a:pPr algn="ctr"/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2</xdr:col>
      <xdr:colOff>108757</xdr:colOff>
      <xdr:row>32</xdr:row>
      <xdr:rowOff>128155</xdr:rowOff>
    </xdr:from>
    <xdr:to>
      <xdr:col>4</xdr:col>
      <xdr:colOff>1399165</xdr:colOff>
      <xdr:row>38</xdr:row>
      <xdr:rowOff>145473</xdr:rowOff>
    </xdr:to>
    <xdr:sp macro="" textlink="">
      <xdr:nvSpPr>
        <xdr:cNvPr id="3" name="CaixaDeTexto 4">
          <a:extLst>
            <a:ext uri="{FF2B5EF4-FFF2-40B4-BE49-F238E27FC236}">
              <a16:creationId xmlns="" xmlns:a16="http://schemas.microsoft.com/office/drawing/2014/main" id="{3EDD7C21-A7A5-424C-9F30-FBDC399AE71A}"/>
            </a:ext>
          </a:extLst>
        </xdr:cNvPr>
        <xdr:cNvSpPr txBox="1"/>
      </xdr:nvSpPr>
      <xdr:spPr>
        <a:xfrm>
          <a:off x="3323012" y="46998082"/>
          <a:ext cx="3742662" cy="10148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/>
            <a:t>Prefeito 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view="pageBreakPreview" topLeftCell="A118" zoomScale="80" zoomScaleNormal="80" zoomScaleSheetLayoutView="80" workbookViewId="0">
      <selection activeCell="E133" sqref="E133"/>
    </sheetView>
  </sheetViews>
  <sheetFormatPr defaultColWidth="9.140625" defaultRowHeight="15" x14ac:dyDescent="0.2"/>
  <cols>
    <col min="1" max="1" width="8.28515625" style="84" customWidth="1"/>
    <col min="2" max="2" width="22.7109375" style="84" customWidth="1"/>
    <col min="3" max="3" width="15.140625" style="84" customWidth="1"/>
    <col min="4" max="4" width="89.5703125" style="93" customWidth="1"/>
    <col min="5" max="5" width="9" style="84" customWidth="1"/>
    <col min="6" max="6" width="19.28515625" style="72" customWidth="1"/>
    <col min="7" max="7" width="19.85546875" style="80" customWidth="1"/>
    <col min="8" max="8" width="0.140625" style="71" customWidth="1"/>
    <col min="9" max="9" width="23.85546875" style="91" customWidth="1"/>
    <col min="10" max="10" width="29.5703125" style="65" customWidth="1"/>
    <col min="11" max="16384" width="9.140625" style="65"/>
  </cols>
  <sheetData>
    <row r="1" spans="1:9" ht="24" customHeight="1" x14ac:dyDescent="0.2">
      <c r="A1" s="149"/>
      <c r="B1" s="150"/>
      <c r="C1" s="150"/>
      <c r="D1" s="154" t="s">
        <v>0</v>
      </c>
      <c r="E1" s="154"/>
      <c r="F1" s="154"/>
      <c r="G1" s="154"/>
      <c r="H1" s="154"/>
      <c r="I1" s="144"/>
    </row>
    <row r="2" spans="1:9" x14ac:dyDescent="0.2">
      <c r="A2" s="151"/>
      <c r="B2" s="152"/>
      <c r="C2" s="152"/>
      <c r="D2" s="155"/>
      <c r="E2" s="155"/>
      <c r="F2" s="155"/>
      <c r="G2" s="155"/>
      <c r="H2" s="155"/>
      <c r="I2" s="145"/>
    </row>
    <row r="3" spans="1:9" ht="27.75" customHeight="1" x14ac:dyDescent="0.2">
      <c r="A3" s="151"/>
      <c r="B3" s="152"/>
      <c r="C3" s="152"/>
      <c r="D3" s="155" t="s">
        <v>35</v>
      </c>
      <c r="E3" s="155"/>
      <c r="F3" s="155"/>
      <c r="G3" s="155"/>
      <c r="H3" s="155"/>
      <c r="I3" s="145"/>
    </row>
    <row r="4" spans="1:9" x14ac:dyDescent="0.2">
      <c r="A4" s="151"/>
      <c r="B4" s="152"/>
      <c r="C4" s="152"/>
      <c r="D4" s="153" t="s">
        <v>2</v>
      </c>
      <c r="E4" s="153"/>
      <c r="F4" s="153"/>
      <c r="G4" s="153"/>
      <c r="H4" s="153"/>
      <c r="I4" s="145"/>
    </row>
    <row r="5" spans="1:9" ht="15.75" customHeight="1" x14ac:dyDescent="0.2">
      <c r="A5" s="151"/>
      <c r="B5" s="152"/>
      <c r="C5" s="152"/>
      <c r="D5" s="153"/>
      <c r="E5" s="153"/>
      <c r="F5" s="153"/>
      <c r="G5" s="153"/>
      <c r="H5" s="153"/>
      <c r="I5" s="145"/>
    </row>
    <row r="6" spans="1:9" ht="15.75" x14ac:dyDescent="0.2">
      <c r="A6" s="151"/>
      <c r="B6" s="152"/>
      <c r="C6" s="152"/>
      <c r="D6" s="158"/>
      <c r="E6" s="159"/>
      <c r="F6" s="159"/>
      <c r="G6" s="160"/>
      <c r="H6" s="86"/>
      <c r="I6" s="145"/>
    </row>
    <row r="7" spans="1:9" ht="15.75" x14ac:dyDescent="0.2">
      <c r="A7" s="156" t="s">
        <v>3</v>
      </c>
      <c r="B7" s="157"/>
      <c r="C7" s="157"/>
      <c r="D7" s="165" t="s">
        <v>304</v>
      </c>
      <c r="E7" s="170"/>
      <c r="F7" s="171"/>
      <c r="G7" s="157" t="s">
        <v>4</v>
      </c>
      <c r="H7" s="157"/>
      <c r="I7" s="118">
        <v>44428</v>
      </c>
    </row>
    <row r="8" spans="1:9" ht="15.75" x14ac:dyDescent="0.2">
      <c r="A8" s="156"/>
      <c r="B8" s="157"/>
      <c r="C8" s="157"/>
      <c r="D8" s="165"/>
      <c r="E8" s="172"/>
      <c r="F8" s="173"/>
      <c r="G8" s="157" t="s">
        <v>5</v>
      </c>
      <c r="H8" s="157"/>
      <c r="I8" s="119">
        <v>26.85</v>
      </c>
    </row>
    <row r="9" spans="1:9" ht="62.25" customHeight="1" x14ac:dyDescent="0.2">
      <c r="A9" s="156" t="s">
        <v>6</v>
      </c>
      <c r="B9" s="157"/>
      <c r="C9" s="157"/>
      <c r="D9" s="92"/>
      <c r="E9" s="174"/>
      <c r="F9" s="175"/>
      <c r="G9" s="157"/>
      <c r="H9" s="157"/>
      <c r="I9" s="176"/>
    </row>
    <row r="10" spans="1:9" ht="15.75" x14ac:dyDescent="0.2">
      <c r="A10" s="177"/>
      <c r="B10" s="142"/>
      <c r="C10" s="142"/>
      <c r="D10" s="142"/>
      <c r="E10" s="142"/>
      <c r="F10" s="142"/>
      <c r="G10" s="142"/>
      <c r="H10" s="142"/>
      <c r="I10" s="178"/>
    </row>
    <row r="11" spans="1:9" ht="67.5" customHeight="1" x14ac:dyDescent="0.2">
      <c r="A11" s="120" t="s">
        <v>7</v>
      </c>
      <c r="B11" s="103" t="s">
        <v>38</v>
      </c>
      <c r="C11" s="88" t="s">
        <v>39</v>
      </c>
      <c r="D11" s="89" t="s">
        <v>8</v>
      </c>
      <c r="E11" s="103" t="s">
        <v>9</v>
      </c>
      <c r="F11" s="63" t="s">
        <v>10</v>
      </c>
      <c r="G11" s="79" t="s">
        <v>11</v>
      </c>
      <c r="H11" s="19" t="s">
        <v>12</v>
      </c>
      <c r="I11" s="121" t="s">
        <v>13</v>
      </c>
    </row>
    <row r="12" spans="1:9" ht="8.25" customHeight="1" x14ac:dyDescent="0.2">
      <c r="A12" s="146" t="s">
        <v>14</v>
      </c>
      <c r="B12" s="147"/>
      <c r="C12" s="147"/>
      <c r="D12" s="147"/>
      <c r="E12" s="147"/>
      <c r="F12" s="147"/>
      <c r="G12" s="147"/>
      <c r="H12" s="147"/>
      <c r="I12" s="148"/>
    </row>
    <row r="13" spans="1:9" s="87" customFormat="1" ht="34.15" customHeight="1" x14ac:dyDescent="0.2">
      <c r="A13" s="120">
        <v>1</v>
      </c>
      <c r="B13" s="103"/>
      <c r="C13" s="138" t="s">
        <v>312</v>
      </c>
      <c r="D13" s="139"/>
      <c r="E13" s="140"/>
      <c r="F13" s="62"/>
      <c r="G13" s="79"/>
      <c r="H13" s="105"/>
      <c r="I13" s="122">
        <f>ROUND((SUM(I14:I14)),2)</f>
        <v>3613.26</v>
      </c>
    </row>
    <row r="14" spans="1:9" ht="39.75" customHeight="1" x14ac:dyDescent="0.2">
      <c r="A14" s="123" t="s">
        <v>15</v>
      </c>
      <c r="B14" s="53" t="s">
        <v>62</v>
      </c>
      <c r="C14" s="70" t="s">
        <v>313</v>
      </c>
      <c r="D14" s="101" t="s">
        <v>314</v>
      </c>
      <c r="E14" s="70" t="s">
        <v>71</v>
      </c>
      <c r="F14" s="54">
        <v>6</v>
      </c>
      <c r="G14" s="73">
        <v>602.21</v>
      </c>
      <c r="H14" s="85" t="s">
        <v>43</v>
      </c>
      <c r="I14" s="124">
        <f>G14*F14</f>
        <v>3613.26</v>
      </c>
    </row>
    <row r="15" spans="1:9" ht="30.6" customHeight="1" x14ac:dyDescent="0.2">
      <c r="A15" s="120">
        <v>2</v>
      </c>
      <c r="B15" s="103"/>
      <c r="C15" s="138" t="s">
        <v>51</v>
      </c>
      <c r="D15" s="139"/>
      <c r="E15" s="140"/>
      <c r="F15" s="62"/>
      <c r="G15" s="79"/>
      <c r="H15" s="105"/>
      <c r="I15" s="122">
        <f>ROUND((SUM(I16:I24)),2)</f>
        <v>283799.55</v>
      </c>
    </row>
    <row r="16" spans="1:9" ht="30" customHeight="1" x14ac:dyDescent="0.2">
      <c r="A16" s="123" t="s">
        <v>16</v>
      </c>
      <c r="B16" s="53" t="s">
        <v>62</v>
      </c>
      <c r="C16" s="55" t="s">
        <v>52</v>
      </c>
      <c r="D16" s="90" t="s">
        <v>53</v>
      </c>
      <c r="E16" s="70" t="s">
        <v>71</v>
      </c>
      <c r="F16" s="54">
        <v>4668.07</v>
      </c>
      <c r="G16" s="73">
        <v>19.93</v>
      </c>
      <c r="H16" s="85" t="s">
        <v>43</v>
      </c>
      <c r="I16" s="124">
        <f>G16*F16</f>
        <v>93034.6351</v>
      </c>
    </row>
    <row r="17" spans="1:9" ht="30" customHeight="1" x14ac:dyDescent="0.2">
      <c r="A17" s="123" t="s">
        <v>17</v>
      </c>
      <c r="B17" s="53" t="s">
        <v>62</v>
      </c>
      <c r="C17" s="55" t="s">
        <v>54</v>
      </c>
      <c r="D17" s="90" t="s">
        <v>55</v>
      </c>
      <c r="E17" s="70" t="s">
        <v>71</v>
      </c>
      <c r="F17" s="54">
        <v>125.36</v>
      </c>
      <c r="G17" s="73">
        <v>31.45</v>
      </c>
      <c r="H17" s="66">
        <v>469.09</v>
      </c>
      <c r="I17" s="124">
        <f t="shared" ref="I17:I24" si="0">G17*F17</f>
        <v>3942.5720000000001</v>
      </c>
    </row>
    <row r="18" spans="1:9" ht="30" customHeight="1" x14ac:dyDescent="0.2">
      <c r="A18" s="123" t="s">
        <v>40</v>
      </c>
      <c r="B18" s="53" t="s">
        <v>62</v>
      </c>
      <c r="C18" s="70" t="s">
        <v>63</v>
      </c>
      <c r="D18" s="74" t="s">
        <v>64</v>
      </c>
      <c r="E18" s="70" t="s">
        <v>71</v>
      </c>
      <c r="F18" s="75">
        <v>79.040000000000006</v>
      </c>
      <c r="G18" s="104">
        <v>19.86</v>
      </c>
      <c r="H18" s="66"/>
      <c r="I18" s="124">
        <f t="shared" si="0"/>
        <v>1569.7344000000001</v>
      </c>
    </row>
    <row r="19" spans="1:9" ht="30" customHeight="1" x14ac:dyDescent="0.2">
      <c r="A19" s="123" t="s">
        <v>41</v>
      </c>
      <c r="B19" s="53" t="s">
        <v>62</v>
      </c>
      <c r="C19" s="70" t="s">
        <v>65</v>
      </c>
      <c r="D19" s="74" t="s">
        <v>66</v>
      </c>
      <c r="E19" s="70" t="s">
        <v>71</v>
      </c>
      <c r="F19" s="54">
        <v>1859.03</v>
      </c>
      <c r="G19" s="73">
        <v>19.77</v>
      </c>
      <c r="H19" s="66">
        <v>45.14</v>
      </c>
      <c r="I19" s="124">
        <f t="shared" si="0"/>
        <v>36753.023099999999</v>
      </c>
    </row>
    <row r="20" spans="1:9" ht="30" customHeight="1" x14ac:dyDescent="0.2">
      <c r="A20" s="123" t="s">
        <v>42</v>
      </c>
      <c r="B20" s="53" t="s">
        <v>62</v>
      </c>
      <c r="C20" s="70" t="s">
        <v>67</v>
      </c>
      <c r="D20" s="74" t="s">
        <v>68</v>
      </c>
      <c r="E20" s="70" t="s">
        <v>71</v>
      </c>
      <c r="F20" s="54">
        <v>555.23</v>
      </c>
      <c r="G20" s="73">
        <v>18.53</v>
      </c>
      <c r="H20" s="66">
        <v>116.68</v>
      </c>
      <c r="I20" s="124">
        <f t="shared" si="0"/>
        <v>10288.411900000001</v>
      </c>
    </row>
    <row r="21" spans="1:9" ht="30" customHeight="1" x14ac:dyDescent="0.2">
      <c r="A21" s="123" t="s">
        <v>92</v>
      </c>
      <c r="B21" s="53" t="s">
        <v>62</v>
      </c>
      <c r="C21" s="70" t="s">
        <v>69</v>
      </c>
      <c r="D21" s="74" t="s">
        <v>70</v>
      </c>
      <c r="E21" s="70" t="s">
        <v>71</v>
      </c>
      <c r="F21" s="54">
        <v>869.97</v>
      </c>
      <c r="G21" s="73">
        <v>16.41</v>
      </c>
      <c r="H21" s="66">
        <v>308.25</v>
      </c>
      <c r="I21" s="124">
        <f t="shared" si="0"/>
        <v>14276.207700000001</v>
      </c>
    </row>
    <row r="22" spans="1:9" ht="30" customHeight="1" x14ac:dyDescent="0.2">
      <c r="A22" s="123" t="s">
        <v>93</v>
      </c>
      <c r="B22" s="53" t="s">
        <v>62</v>
      </c>
      <c r="C22" s="70" t="s">
        <v>72</v>
      </c>
      <c r="D22" s="74" t="s">
        <v>73</v>
      </c>
      <c r="E22" s="70" t="s">
        <v>71</v>
      </c>
      <c r="F22" s="54">
        <v>1250.31</v>
      </c>
      <c r="G22" s="73">
        <v>33.17</v>
      </c>
      <c r="H22" s="66">
        <v>7.84</v>
      </c>
      <c r="I22" s="124">
        <f t="shared" si="0"/>
        <v>41472.782700000003</v>
      </c>
    </row>
    <row r="23" spans="1:9" ht="30" customHeight="1" x14ac:dyDescent="0.2">
      <c r="A23" s="123" t="s">
        <v>94</v>
      </c>
      <c r="B23" s="53" t="s">
        <v>62</v>
      </c>
      <c r="C23" s="70" t="s">
        <v>74</v>
      </c>
      <c r="D23" s="74" t="s">
        <v>75</v>
      </c>
      <c r="E23" s="70" t="s">
        <v>71</v>
      </c>
      <c r="F23" s="54">
        <v>1597.64</v>
      </c>
      <c r="G23" s="73">
        <v>23.16</v>
      </c>
      <c r="H23" s="69"/>
      <c r="I23" s="124">
        <f t="shared" si="0"/>
        <v>37001.342400000001</v>
      </c>
    </row>
    <row r="24" spans="1:9" ht="30" customHeight="1" x14ac:dyDescent="0.2">
      <c r="A24" s="123" t="s">
        <v>117</v>
      </c>
      <c r="B24" s="53" t="s">
        <v>62</v>
      </c>
      <c r="C24" s="70" t="s">
        <v>76</v>
      </c>
      <c r="D24" s="74" t="s">
        <v>77</v>
      </c>
      <c r="E24" s="70" t="s">
        <v>71</v>
      </c>
      <c r="F24" s="75">
        <v>487.15</v>
      </c>
      <c r="G24" s="104">
        <v>93.32</v>
      </c>
      <c r="H24" s="105"/>
      <c r="I24" s="124">
        <f t="shared" si="0"/>
        <v>45460.837999999996</v>
      </c>
    </row>
    <row r="25" spans="1:9" ht="30" customHeight="1" x14ac:dyDescent="0.2">
      <c r="A25" s="120">
        <v>3</v>
      </c>
      <c r="B25" s="53"/>
      <c r="C25" s="141" t="s">
        <v>80</v>
      </c>
      <c r="D25" s="142"/>
      <c r="E25" s="143"/>
      <c r="F25" s="62"/>
      <c r="G25" s="79"/>
      <c r="H25" s="105"/>
      <c r="I25" s="122">
        <f>ROUND((SUM(I26:I35)),2)</f>
        <v>333648.48</v>
      </c>
    </row>
    <row r="26" spans="1:9" ht="30" customHeight="1" x14ac:dyDescent="0.2">
      <c r="A26" s="123" t="s">
        <v>50</v>
      </c>
      <c r="B26" s="53" t="s">
        <v>62</v>
      </c>
      <c r="C26" s="70" t="s">
        <v>83</v>
      </c>
      <c r="D26" s="74" t="s">
        <v>84</v>
      </c>
      <c r="E26" s="76" t="s">
        <v>71</v>
      </c>
      <c r="F26" s="54">
        <v>1435.88</v>
      </c>
      <c r="G26" s="104">
        <v>11.15</v>
      </c>
      <c r="H26" s="69"/>
      <c r="I26" s="124">
        <f t="shared" ref="I26:I35" si="1">G26*F26</f>
        <v>16010.062000000002</v>
      </c>
    </row>
    <row r="27" spans="1:9" ht="30" customHeight="1" x14ac:dyDescent="0.2">
      <c r="A27" s="123" t="s">
        <v>98</v>
      </c>
      <c r="B27" s="53" t="s">
        <v>62</v>
      </c>
      <c r="C27" s="70" t="s">
        <v>88</v>
      </c>
      <c r="D27" s="74" t="s">
        <v>89</v>
      </c>
      <c r="E27" s="76" t="s">
        <v>85</v>
      </c>
      <c r="F27" s="75">
        <v>121.35</v>
      </c>
      <c r="G27" s="104">
        <v>4.18</v>
      </c>
      <c r="H27" s="69"/>
      <c r="I27" s="124">
        <f t="shared" si="1"/>
        <v>507.24299999999994</v>
      </c>
    </row>
    <row r="28" spans="1:9" ht="39" customHeight="1" x14ac:dyDescent="0.2">
      <c r="A28" s="123" t="s">
        <v>99</v>
      </c>
      <c r="B28" s="53" t="s">
        <v>62</v>
      </c>
      <c r="C28" s="70" t="s">
        <v>90</v>
      </c>
      <c r="D28" s="74" t="s">
        <v>91</v>
      </c>
      <c r="E28" s="76" t="s">
        <v>71</v>
      </c>
      <c r="F28" s="75">
        <v>364.05</v>
      </c>
      <c r="G28" s="104">
        <v>8.65</v>
      </c>
      <c r="H28" s="69"/>
      <c r="I28" s="124">
        <f t="shared" si="1"/>
        <v>3149.0325000000003</v>
      </c>
    </row>
    <row r="29" spans="1:9" ht="33.75" customHeight="1" x14ac:dyDescent="0.2">
      <c r="A29" s="123" t="s">
        <v>100</v>
      </c>
      <c r="B29" s="53" t="s">
        <v>62</v>
      </c>
      <c r="C29" s="70" t="s">
        <v>95</v>
      </c>
      <c r="D29" s="74" t="s">
        <v>96</v>
      </c>
      <c r="E29" s="102" t="s">
        <v>85</v>
      </c>
      <c r="F29" s="54">
        <v>290.04000000000002</v>
      </c>
      <c r="G29" s="104">
        <v>3.21</v>
      </c>
      <c r="H29" s="69"/>
      <c r="I29" s="124">
        <f t="shared" si="1"/>
        <v>931.02840000000003</v>
      </c>
    </row>
    <row r="30" spans="1:9" ht="29.25" customHeight="1" x14ac:dyDescent="0.2">
      <c r="A30" s="123" t="s">
        <v>101</v>
      </c>
      <c r="B30" s="53" t="s">
        <v>62</v>
      </c>
      <c r="C30" s="70" t="s">
        <v>78</v>
      </c>
      <c r="D30" s="74" t="s">
        <v>79</v>
      </c>
      <c r="E30" s="76" t="s">
        <v>71</v>
      </c>
      <c r="F30" s="54">
        <v>1435.88</v>
      </c>
      <c r="G30" s="73">
        <v>114.64</v>
      </c>
      <c r="H30" s="57">
        <v>8.09</v>
      </c>
      <c r="I30" s="124">
        <f t="shared" si="1"/>
        <v>164609.28320000001</v>
      </c>
    </row>
    <row r="31" spans="1:9" ht="29.25" customHeight="1" x14ac:dyDescent="0.2">
      <c r="A31" s="123" t="s">
        <v>102</v>
      </c>
      <c r="B31" s="53" t="s">
        <v>62</v>
      </c>
      <c r="C31" s="70" t="s">
        <v>81</v>
      </c>
      <c r="D31" s="74" t="s">
        <v>82</v>
      </c>
      <c r="E31" s="76" t="s">
        <v>71</v>
      </c>
      <c r="F31" s="54">
        <v>1435.88</v>
      </c>
      <c r="G31" s="73">
        <v>47.23</v>
      </c>
      <c r="H31" s="57">
        <v>15.68</v>
      </c>
      <c r="I31" s="124">
        <f t="shared" si="1"/>
        <v>67816.612399999998</v>
      </c>
    </row>
    <row r="32" spans="1:9" ht="29.25" customHeight="1" x14ac:dyDescent="0.2">
      <c r="A32" s="123" t="s">
        <v>103</v>
      </c>
      <c r="B32" s="53" t="s">
        <v>62</v>
      </c>
      <c r="C32" s="70" t="s">
        <v>86</v>
      </c>
      <c r="D32" s="74" t="s">
        <v>87</v>
      </c>
      <c r="E32" s="76" t="s">
        <v>85</v>
      </c>
      <c r="F32" s="75">
        <v>121.35</v>
      </c>
      <c r="G32" s="104">
        <v>21.75</v>
      </c>
      <c r="H32" s="69"/>
      <c r="I32" s="124">
        <f t="shared" si="1"/>
        <v>2639.3624999999997</v>
      </c>
    </row>
    <row r="33" spans="1:9" ht="29.25" customHeight="1" x14ac:dyDescent="0.2">
      <c r="A33" s="123" t="s">
        <v>104</v>
      </c>
      <c r="B33" s="53" t="s">
        <v>62</v>
      </c>
      <c r="C33" s="70" t="s">
        <v>60</v>
      </c>
      <c r="D33" s="74" t="s">
        <v>61</v>
      </c>
      <c r="E33" s="76" t="s">
        <v>85</v>
      </c>
      <c r="F33" s="54">
        <v>293.60000000000002</v>
      </c>
      <c r="G33" s="73">
        <v>111.1</v>
      </c>
      <c r="H33" s="58">
        <v>3947.0273000000002</v>
      </c>
      <c r="I33" s="124">
        <f t="shared" si="1"/>
        <v>32618.959999999999</v>
      </c>
    </row>
    <row r="34" spans="1:9" ht="29.25" customHeight="1" x14ac:dyDescent="0.2">
      <c r="A34" s="123" t="s">
        <v>105</v>
      </c>
      <c r="B34" s="53" t="s">
        <v>62</v>
      </c>
      <c r="C34" s="100" t="s">
        <v>305</v>
      </c>
      <c r="D34" s="99" t="s">
        <v>306</v>
      </c>
      <c r="E34" s="76" t="s">
        <v>71</v>
      </c>
      <c r="F34" s="75">
        <v>364.05</v>
      </c>
      <c r="G34" s="73">
        <v>108.13</v>
      </c>
      <c r="H34" s="57">
        <v>36.57</v>
      </c>
      <c r="I34" s="124">
        <f t="shared" si="1"/>
        <v>39364.726499999997</v>
      </c>
    </row>
    <row r="35" spans="1:9" ht="29.25" customHeight="1" x14ac:dyDescent="0.2">
      <c r="A35" s="123" t="s">
        <v>106</v>
      </c>
      <c r="B35" s="53" t="s">
        <v>62</v>
      </c>
      <c r="C35" s="70" t="s">
        <v>294</v>
      </c>
      <c r="D35" s="74" t="s">
        <v>295</v>
      </c>
      <c r="E35" s="102" t="s">
        <v>85</v>
      </c>
      <c r="F35" s="64">
        <v>263.60000000000002</v>
      </c>
      <c r="G35" s="104">
        <v>22.77</v>
      </c>
      <c r="H35" s="78"/>
      <c r="I35" s="125">
        <f t="shared" si="1"/>
        <v>6002.1720000000005</v>
      </c>
    </row>
    <row r="36" spans="1:9" ht="29.25" customHeight="1" x14ac:dyDescent="0.2">
      <c r="A36" s="120">
        <v>4</v>
      </c>
      <c r="B36" s="53"/>
      <c r="C36" s="141" t="s">
        <v>97</v>
      </c>
      <c r="D36" s="142"/>
      <c r="E36" s="143"/>
      <c r="F36" s="62"/>
      <c r="G36" s="79"/>
      <c r="H36" s="105"/>
      <c r="I36" s="122">
        <f>ROUND((SUM(I37:I65)),2)</f>
        <v>75236.649999999994</v>
      </c>
    </row>
    <row r="37" spans="1:9" ht="29.25" customHeight="1" x14ac:dyDescent="0.2">
      <c r="A37" s="123" t="s">
        <v>153</v>
      </c>
      <c r="B37" s="53" t="s">
        <v>62</v>
      </c>
      <c r="C37" s="70" t="s">
        <v>107</v>
      </c>
      <c r="D37" s="74" t="s">
        <v>108</v>
      </c>
      <c r="E37" s="53" t="s">
        <v>71</v>
      </c>
      <c r="F37" s="54">
        <v>5</v>
      </c>
      <c r="G37" s="73">
        <v>68.540000000000006</v>
      </c>
      <c r="H37" s="105"/>
      <c r="I37" s="124">
        <f>ROUND((F37*G37),2)</f>
        <v>342.7</v>
      </c>
    </row>
    <row r="38" spans="1:9" ht="29.25" customHeight="1" x14ac:dyDescent="0.2">
      <c r="A38" s="123" t="s">
        <v>154</v>
      </c>
      <c r="B38" s="53" t="s">
        <v>62</v>
      </c>
      <c r="C38" s="70" t="s">
        <v>109</v>
      </c>
      <c r="D38" s="74" t="s">
        <v>110</v>
      </c>
      <c r="E38" s="20" t="s">
        <v>28</v>
      </c>
      <c r="F38" s="54">
        <v>30</v>
      </c>
      <c r="G38" s="73">
        <v>141.08000000000001</v>
      </c>
      <c r="H38" s="102" t="s">
        <v>37</v>
      </c>
      <c r="I38" s="124">
        <f t="shared" ref="I38:I44" si="2">ROUND((F38*G38),2)</f>
        <v>4232.3999999999996</v>
      </c>
    </row>
    <row r="39" spans="1:9" ht="29.25" customHeight="1" x14ac:dyDescent="0.2">
      <c r="A39" s="123" t="s">
        <v>155</v>
      </c>
      <c r="B39" s="53" t="s">
        <v>62</v>
      </c>
      <c r="C39" s="70" t="s">
        <v>121</v>
      </c>
      <c r="D39" s="74" t="s">
        <v>122</v>
      </c>
      <c r="E39" s="20" t="s">
        <v>28</v>
      </c>
      <c r="F39" s="75">
        <v>4</v>
      </c>
      <c r="G39" s="104">
        <v>68.540000000000006</v>
      </c>
      <c r="H39" s="102"/>
      <c r="I39" s="124">
        <f t="shared" si="2"/>
        <v>274.16000000000003</v>
      </c>
    </row>
    <row r="40" spans="1:9" ht="29.25" customHeight="1" x14ac:dyDescent="0.2">
      <c r="A40" s="123" t="s">
        <v>156</v>
      </c>
      <c r="B40" s="53" t="s">
        <v>174</v>
      </c>
      <c r="C40" s="70" t="s">
        <v>129</v>
      </c>
      <c r="D40" s="74" t="s">
        <v>130</v>
      </c>
      <c r="E40" s="20" t="s">
        <v>85</v>
      </c>
      <c r="F40" s="75">
        <v>121.55</v>
      </c>
      <c r="G40" s="104">
        <v>12</v>
      </c>
      <c r="H40" s="102"/>
      <c r="I40" s="124">
        <f t="shared" si="2"/>
        <v>1458.6</v>
      </c>
    </row>
    <row r="41" spans="1:9" ht="29.25" customHeight="1" x14ac:dyDescent="0.2">
      <c r="A41" s="123" t="s">
        <v>157</v>
      </c>
      <c r="B41" s="53" t="s">
        <v>62</v>
      </c>
      <c r="C41" s="70" t="s">
        <v>123</v>
      </c>
      <c r="D41" s="74" t="s">
        <v>124</v>
      </c>
      <c r="E41" s="20" t="s">
        <v>28</v>
      </c>
      <c r="F41" s="75">
        <v>150</v>
      </c>
      <c r="G41" s="104">
        <v>12.05</v>
      </c>
      <c r="H41" s="102"/>
      <c r="I41" s="124">
        <f t="shared" si="2"/>
        <v>1807.5</v>
      </c>
    </row>
    <row r="42" spans="1:9" ht="29.25" customHeight="1" x14ac:dyDescent="0.2">
      <c r="A42" s="123" t="s">
        <v>158</v>
      </c>
      <c r="B42" s="53" t="s">
        <v>62</v>
      </c>
      <c r="C42" s="70" t="s">
        <v>125</v>
      </c>
      <c r="D42" s="74" t="s">
        <v>126</v>
      </c>
      <c r="E42" s="20" t="s">
        <v>28</v>
      </c>
      <c r="F42" s="75">
        <v>250</v>
      </c>
      <c r="G42" s="104">
        <v>2.79</v>
      </c>
      <c r="H42" s="102"/>
      <c r="I42" s="124">
        <f t="shared" si="2"/>
        <v>697.5</v>
      </c>
    </row>
    <row r="43" spans="1:9" ht="29.25" customHeight="1" x14ac:dyDescent="0.2">
      <c r="A43" s="123" t="s">
        <v>159</v>
      </c>
      <c r="B43" s="53" t="s">
        <v>62</v>
      </c>
      <c r="C43" s="70" t="s">
        <v>127</v>
      </c>
      <c r="D43" s="74" t="s">
        <v>128</v>
      </c>
      <c r="E43" s="20" t="s">
        <v>28</v>
      </c>
      <c r="F43" s="75">
        <v>99</v>
      </c>
      <c r="G43" s="104">
        <v>13.71</v>
      </c>
      <c r="H43" s="102"/>
      <c r="I43" s="124">
        <f t="shared" si="2"/>
        <v>1357.29</v>
      </c>
    </row>
    <row r="44" spans="1:9" ht="29.25" customHeight="1" x14ac:dyDescent="0.2">
      <c r="A44" s="123" t="s">
        <v>160</v>
      </c>
      <c r="B44" s="53" t="s">
        <v>62</v>
      </c>
      <c r="C44" s="70" t="s">
        <v>175</v>
      </c>
      <c r="D44" s="74" t="s">
        <v>176</v>
      </c>
      <c r="E44" s="102" t="s">
        <v>85</v>
      </c>
      <c r="F44" s="75">
        <v>110</v>
      </c>
      <c r="G44" s="104">
        <v>8.57</v>
      </c>
      <c r="H44" s="69"/>
      <c r="I44" s="124">
        <f t="shared" si="2"/>
        <v>942.7</v>
      </c>
    </row>
    <row r="45" spans="1:9" ht="39" customHeight="1" x14ac:dyDescent="0.2">
      <c r="A45" s="123" t="s">
        <v>161</v>
      </c>
      <c r="B45" s="53" t="s">
        <v>62</v>
      </c>
      <c r="C45" s="70" t="s">
        <v>172</v>
      </c>
      <c r="D45" s="74" t="s">
        <v>173</v>
      </c>
      <c r="E45" s="102" t="s">
        <v>120</v>
      </c>
      <c r="F45" s="64">
        <v>2.5</v>
      </c>
      <c r="G45" s="104">
        <v>55.76</v>
      </c>
      <c r="H45" s="78"/>
      <c r="I45" s="124">
        <f t="shared" ref="I45:I65" si="3">ROUND((F45*G45),2)</f>
        <v>139.4</v>
      </c>
    </row>
    <row r="46" spans="1:9" ht="29.25" customHeight="1" x14ac:dyDescent="0.2">
      <c r="A46" s="123" t="s">
        <v>251</v>
      </c>
      <c r="B46" s="53" t="s">
        <v>62</v>
      </c>
      <c r="C46" s="70" t="s">
        <v>56</v>
      </c>
      <c r="D46" s="74" t="s">
        <v>57</v>
      </c>
      <c r="E46" s="102" t="s">
        <v>85</v>
      </c>
      <c r="F46" s="54">
        <v>400</v>
      </c>
      <c r="G46" s="77">
        <v>2.7</v>
      </c>
      <c r="H46" s="105"/>
      <c r="I46" s="124">
        <f t="shared" si="3"/>
        <v>1080</v>
      </c>
    </row>
    <row r="47" spans="1:9" ht="29.25" customHeight="1" x14ac:dyDescent="0.2">
      <c r="A47" s="123" t="s">
        <v>252</v>
      </c>
      <c r="B47" s="53" t="s">
        <v>62</v>
      </c>
      <c r="C47" s="70" t="s">
        <v>58</v>
      </c>
      <c r="D47" s="74" t="s">
        <v>59</v>
      </c>
      <c r="E47" s="102" t="s">
        <v>85</v>
      </c>
      <c r="F47" s="54">
        <v>800</v>
      </c>
      <c r="G47" s="77">
        <v>3.44</v>
      </c>
      <c r="H47" s="105"/>
      <c r="I47" s="124">
        <f t="shared" si="3"/>
        <v>2752</v>
      </c>
    </row>
    <row r="48" spans="1:9" ht="30" customHeight="1" x14ac:dyDescent="0.2">
      <c r="A48" s="123" t="s">
        <v>253</v>
      </c>
      <c r="B48" s="53" t="s">
        <v>62</v>
      </c>
      <c r="C48" s="70" t="s">
        <v>111</v>
      </c>
      <c r="D48" s="74" t="s">
        <v>112</v>
      </c>
      <c r="E48" s="102" t="s">
        <v>85</v>
      </c>
      <c r="F48" s="54">
        <v>800</v>
      </c>
      <c r="G48" s="77">
        <v>5.28</v>
      </c>
      <c r="H48" s="66">
        <v>9.42</v>
      </c>
      <c r="I48" s="124">
        <f t="shared" si="3"/>
        <v>4224</v>
      </c>
    </row>
    <row r="49" spans="1:9" ht="30" customHeight="1" x14ac:dyDescent="0.2">
      <c r="A49" s="123" t="s">
        <v>254</v>
      </c>
      <c r="B49" s="53" t="s">
        <v>62</v>
      </c>
      <c r="C49" s="70" t="s">
        <v>113</v>
      </c>
      <c r="D49" s="74" t="s">
        <v>114</v>
      </c>
      <c r="E49" s="102" t="s">
        <v>85</v>
      </c>
      <c r="F49" s="54">
        <v>400</v>
      </c>
      <c r="G49" s="77">
        <v>7.68</v>
      </c>
      <c r="H49" s="69"/>
      <c r="I49" s="124">
        <f t="shared" si="3"/>
        <v>3072</v>
      </c>
    </row>
    <row r="50" spans="1:9" ht="39" customHeight="1" x14ac:dyDescent="0.2">
      <c r="A50" s="123" t="s">
        <v>255</v>
      </c>
      <c r="B50" s="53" t="s">
        <v>62</v>
      </c>
      <c r="C50" s="70" t="s">
        <v>115</v>
      </c>
      <c r="D50" s="74" t="s">
        <v>116</v>
      </c>
      <c r="E50" s="102" t="s">
        <v>85</v>
      </c>
      <c r="F50" s="75">
        <v>800</v>
      </c>
      <c r="G50" s="77">
        <v>11.21</v>
      </c>
      <c r="H50" s="105"/>
      <c r="I50" s="124">
        <f t="shared" si="3"/>
        <v>8968</v>
      </c>
    </row>
    <row r="51" spans="1:9" ht="37.5" customHeight="1" x14ac:dyDescent="0.2">
      <c r="A51" s="123" t="s">
        <v>256</v>
      </c>
      <c r="B51" s="53" t="s">
        <v>62</v>
      </c>
      <c r="C51" s="70" t="s">
        <v>296</v>
      </c>
      <c r="D51" s="74" t="s">
        <v>297</v>
      </c>
      <c r="E51" s="102" t="s">
        <v>85</v>
      </c>
      <c r="F51" s="64">
        <v>500</v>
      </c>
      <c r="G51" s="104">
        <v>14.9</v>
      </c>
      <c r="H51" s="78"/>
      <c r="I51" s="125">
        <f t="shared" si="3"/>
        <v>7450</v>
      </c>
    </row>
    <row r="52" spans="1:9" ht="36" customHeight="1" x14ac:dyDescent="0.2">
      <c r="A52" s="123" t="s">
        <v>257</v>
      </c>
      <c r="B52" s="53" t="s">
        <v>62</v>
      </c>
      <c r="C52" s="70" t="s">
        <v>131</v>
      </c>
      <c r="D52" s="74" t="s">
        <v>132</v>
      </c>
      <c r="E52" s="53" t="s">
        <v>28</v>
      </c>
      <c r="F52" s="54">
        <v>2</v>
      </c>
      <c r="G52" s="73">
        <v>567.24</v>
      </c>
      <c r="H52" s="66">
        <v>45.14</v>
      </c>
      <c r="I52" s="124">
        <f t="shared" si="3"/>
        <v>1134.48</v>
      </c>
    </row>
    <row r="53" spans="1:9" ht="36" customHeight="1" x14ac:dyDescent="0.2">
      <c r="A53" s="123" t="s">
        <v>258</v>
      </c>
      <c r="B53" s="53" t="s">
        <v>62</v>
      </c>
      <c r="C53" s="70" t="s">
        <v>133</v>
      </c>
      <c r="D53" s="74" t="s">
        <v>134</v>
      </c>
      <c r="E53" s="53" t="s">
        <v>28</v>
      </c>
      <c r="F53" s="54">
        <v>70</v>
      </c>
      <c r="G53" s="73">
        <v>102.08</v>
      </c>
      <c r="H53" s="66">
        <v>63.07</v>
      </c>
      <c r="I53" s="124">
        <f t="shared" si="3"/>
        <v>7145.6</v>
      </c>
    </row>
    <row r="54" spans="1:9" ht="37.5" customHeight="1" x14ac:dyDescent="0.2">
      <c r="A54" s="123" t="s">
        <v>259</v>
      </c>
      <c r="B54" s="53" t="s">
        <v>62</v>
      </c>
      <c r="C54" s="70" t="s">
        <v>135</v>
      </c>
      <c r="D54" s="74" t="s">
        <v>136</v>
      </c>
      <c r="E54" s="53" t="s">
        <v>28</v>
      </c>
      <c r="F54" s="54">
        <v>1</v>
      </c>
      <c r="G54" s="73">
        <v>1377.82</v>
      </c>
      <c r="H54" s="66">
        <v>308.25</v>
      </c>
      <c r="I54" s="124">
        <f t="shared" si="3"/>
        <v>1377.82</v>
      </c>
    </row>
    <row r="55" spans="1:9" ht="37.5" customHeight="1" x14ac:dyDescent="0.2">
      <c r="A55" s="123" t="s">
        <v>260</v>
      </c>
      <c r="B55" s="53" t="s">
        <v>62</v>
      </c>
      <c r="C55" s="70" t="s">
        <v>137</v>
      </c>
      <c r="D55" s="74" t="s">
        <v>138</v>
      </c>
      <c r="E55" s="102" t="s">
        <v>85</v>
      </c>
      <c r="F55" s="54">
        <v>400</v>
      </c>
      <c r="G55" s="73">
        <v>7.16</v>
      </c>
      <c r="H55" s="66">
        <v>117.58</v>
      </c>
      <c r="I55" s="124">
        <f t="shared" si="3"/>
        <v>2864</v>
      </c>
    </row>
    <row r="56" spans="1:9" ht="37.5" customHeight="1" x14ac:dyDescent="0.2">
      <c r="A56" s="123" t="s">
        <v>261</v>
      </c>
      <c r="B56" s="53" t="s">
        <v>62</v>
      </c>
      <c r="C56" s="70" t="s">
        <v>300</v>
      </c>
      <c r="D56" s="74" t="s">
        <v>301</v>
      </c>
      <c r="E56" s="102" t="s">
        <v>85</v>
      </c>
      <c r="F56" s="64">
        <v>400</v>
      </c>
      <c r="G56" s="104">
        <v>6.65</v>
      </c>
      <c r="H56" s="78"/>
      <c r="I56" s="125">
        <f t="shared" si="3"/>
        <v>2660</v>
      </c>
    </row>
    <row r="57" spans="1:9" ht="38.25" customHeight="1" x14ac:dyDescent="0.2">
      <c r="A57" s="123" t="s">
        <v>262</v>
      </c>
      <c r="B57" s="53" t="s">
        <v>62</v>
      </c>
      <c r="C57" s="70" t="s">
        <v>150</v>
      </c>
      <c r="D57" s="74" t="s">
        <v>151</v>
      </c>
      <c r="E57" s="102" t="s">
        <v>28</v>
      </c>
      <c r="F57" s="54">
        <v>2</v>
      </c>
      <c r="G57" s="73">
        <v>179.99</v>
      </c>
      <c r="H57" s="78"/>
      <c r="I57" s="124">
        <f t="shared" si="3"/>
        <v>359.98</v>
      </c>
    </row>
    <row r="58" spans="1:9" ht="30" customHeight="1" x14ac:dyDescent="0.2">
      <c r="A58" s="123" t="s">
        <v>263</v>
      </c>
      <c r="B58" s="53" t="s">
        <v>62</v>
      </c>
      <c r="C58" s="70" t="s">
        <v>177</v>
      </c>
      <c r="D58" s="74" t="s">
        <v>178</v>
      </c>
      <c r="E58" s="102" t="s">
        <v>28</v>
      </c>
      <c r="F58" s="64">
        <v>41</v>
      </c>
      <c r="G58" s="104">
        <v>206.01</v>
      </c>
      <c r="H58" s="78"/>
      <c r="I58" s="124">
        <f t="shared" si="3"/>
        <v>8446.41</v>
      </c>
    </row>
    <row r="59" spans="1:9" ht="30" customHeight="1" x14ac:dyDescent="0.2">
      <c r="A59" s="123" t="s">
        <v>264</v>
      </c>
      <c r="B59" s="53" t="s">
        <v>62</v>
      </c>
      <c r="C59" s="70" t="s">
        <v>139</v>
      </c>
      <c r="D59" s="74" t="s">
        <v>140</v>
      </c>
      <c r="E59" s="102" t="s">
        <v>143</v>
      </c>
      <c r="F59" s="75">
        <v>74</v>
      </c>
      <c r="G59" s="77">
        <v>20.88</v>
      </c>
      <c r="H59" s="69"/>
      <c r="I59" s="124">
        <f t="shared" si="3"/>
        <v>1545.12</v>
      </c>
    </row>
    <row r="60" spans="1:9" ht="30" customHeight="1" x14ac:dyDescent="0.2">
      <c r="A60" s="123" t="s">
        <v>265</v>
      </c>
      <c r="B60" s="53" t="s">
        <v>62</v>
      </c>
      <c r="C60" s="70" t="s">
        <v>141</v>
      </c>
      <c r="D60" s="74" t="s">
        <v>142</v>
      </c>
      <c r="E60" s="53" t="s">
        <v>143</v>
      </c>
      <c r="F60" s="54">
        <v>10</v>
      </c>
      <c r="G60" s="77">
        <v>26.22</v>
      </c>
      <c r="H60" s="105"/>
      <c r="I60" s="124">
        <f t="shared" si="3"/>
        <v>262.2</v>
      </c>
    </row>
    <row r="61" spans="1:9" ht="30" customHeight="1" x14ac:dyDescent="0.2">
      <c r="A61" s="123" t="s">
        <v>266</v>
      </c>
      <c r="B61" s="53" t="s">
        <v>62</v>
      </c>
      <c r="C61" s="70" t="s">
        <v>144</v>
      </c>
      <c r="D61" s="74" t="s">
        <v>145</v>
      </c>
      <c r="E61" s="53" t="s">
        <v>143</v>
      </c>
      <c r="F61" s="54">
        <v>15</v>
      </c>
      <c r="G61" s="73">
        <v>19.489999999999998</v>
      </c>
      <c r="H61" s="67">
        <v>128.82</v>
      </c>
      <c r="I61" s="124">
        <f t="shared" si="3"/>
        <v>292.35000000000002</v>
      </c>
    </row>
    <row r="62" spans="1:9" ht="30" customHeight="1" x14ac:dyDescent="0.2">
      <c r="A62" s="123" t="s">
        <v>267</v>
      </c>
      <c r="B62" s="53" t="s">
        <v>62</v>
      </c>
      <c r="C62" s="70" t="s">
        <v>146</v>
      </c>
      <c r="D62" s="74" t="s">
        <v>147</v>
      </c>
      <c r="E62" s="55" t="s">
        <v>28</v>
      </c>
      <c r="F62" s="54">
        <v>203</v>
      </c>
      <c r="G62" s="73">
        <v>40.28</v>
      </c>
      <c r="H62" s="66">
        <f>H54</f>
        <v>308.25</v>
      </c>
      <c r="I62" s="124">
        <f t="shared" si="3"/>
        <v>8176.84</v>
      </c>
    </row>
    <row r="63" spans="1:9" ht="30" customHeight="1" x14ac:dyDescent="0.2">
      <c r="A63" s="123" t="s">
        <v>268</v>
      </c>
      <c r="B63" s="53" t="s">
        <v>62</v>
      </c>
      <c r="C63" s="70" t="s">
        <v>148</v>
      </c>
      <c r="D63" s="74" t="s">
        <v>149</v>
      </c>
      <c r="E63" s="55" t="s">
        <v>28</v>
      </c>
      <c r="F63" s="54">
        <v>40</v>
      </c>
      <c r="G63" s="73">
        <v>32.46</v>
      </c>
      <c r="H63" s="67">
        <v>78.64</v>
      </c>
      <c r="I63" s="124">
        <f t="shared" si="3"/>
        <v>1298.4000000000001</v>
      </c>
    </row>
    <row r="64" spans="1:9" ht="30" customHeight="1" x14ac:dyDescent="0.2">
      <c r="A64" s="123" t="s">
        <v>269</v>
      </c>
      <c r="B64" s="53" t="s">
        <v>62</v>
      </c>
      <c r="C64" s="70" t="s">
        <v>179</v>
      </c>
      <c r="D64" s="74" t="s">
        <v>180</v>
      </c>
      <c r="E64" s="55" t="s">
        <v>28</v>
      </c>
      <c r="F64" s="54">
        <v>50</v>
      </c>
      <c r="G64" s="73">
        <v>14.06</v>
      </c>
      <c r="H64" s="67">
        <v>78.64</v>
      </c>
      <c r="I64" s="124">
        <f t="shared" si="3"/>
        <v>703</v>
      </c>
    </row>
    <row r="65" spans="1:9" ht="30" customHeight="1" x14ac:dyDescent="0.2">
      <c r="A65" s="123" t="s">
        <v>270</v>
      </c>
      <c r="B65" s="53" t="s">
        <v>62</v>
      </c>
      <c r="C65" s="70" t="s">
        <v>181</v>
      </c>
      <c r="D65" s="74" t="s">
        <v>182</v>
      </c>
      <c r="E65" s="55" t="s">
        <v>28</v>
      </c>
      <c r="F65" s="54">
        <v>15</v>
      </c>
      <c r="G65" s="73">
        <v>11.48</v>
      </c>
      <c r="H65" s="67">
        <v>78.64</v>
      </c>
      <c r="I65" s="124">
        <f t="shared" si="3"/>
        <v>172.2</v>
      </c>
    </row>
    <row r="66" spans="1:9" ht="30" customHeight="1" x14ac:dyDescent="0.2">
      <c r="A66" s="126">
        <v>5</v>
      </c>
      <c r="B66" s="53"/>
      <c r="C66" s="135" t="s">
        <v>152</v>
      </c>
      <c r="D66" s="136"/>
      <c r="E66" s="137"/>
      <c r="F66" s="75"/>
      <c r="G66" s="104"/>
      <c r="H66" s="69"/>
      <c r="I66" s="122">
        <f>ROUND((SUM(I67:I97)),2)</f>
        <v>67014.720000000001</v>
      </c>
    </row>
    <row r="67" spans="1:9" ht="30" customHeight="1" x14ac:dyDescent="0.2">
      <c r="A67" s="123" t="s">
        <v>315</v>
      </c>
      <c r="B67" s="53" t="s">
        <v>62</v>
      </c>
      <c r="C67" s="70" t="s">
        <v>162</v>
      </c>
      <c r="D67" s="74" t="s">
        <v>163</v>
      </c>
      <c r="E67" s="53" t="s">
        <v>85</v>
      </c>
      <c r="F67" s="54">
        <v>300</v>
      </c>
      <c r="G67" s="73">
        <v>5.58</v>
      </c>
      <c r="H67" s="105"/>
      <c r="I67" s="124">
        <f t="shared" ref="I67:I97" si="4">ROUND((F67*G67),2)</f>
        <v>1674</v>
      </c>
    </row>
    <row r="68" spans="1:9" ht="30" customHeight="1" x14ac:dyDescent="0.2">
      <c r="A68" s="123" t="s">
        <v>316</v>
      </c>
      <c r="B68" s="53" t="s">
        <v>62</v>
      </c>
      <c r="C68" s="70" t="s">
        <v>164</v>
      </c>
      <c r="D68" s="74" t="s">
        <v>165</v>
      </c>
      <c r="E68" s="55" t="s">
        <v>28</v>
      </c>
      <c r="F68" s="54">
        <v>6</v>
      </c>
      <c r="G68" s="77">
        <v>38.99</v>
      </c>
      <c r="H68" s="66">
        <v>52.54</v>
      </c>
      <c r="I68" s="124">
        <f t="shared" si="4"/>
        <v>233.94</v>
      </c>
    </row>
    <row r="69" spans="1:9" ht="30" customHeight="1" x14ac:dyDescent="0.2">
      <c r="A69" s="123" t="s">
        <v>317</v>
      </c>
      <c r="B69" s="53" t="s">
        <v>62</v>
      </c>
      <c r="C69" s="70" t="s">
        <v>166</v>
      </c>
      <c r="D69" s="74" t="s">
        <v>167</v>
      </c>
      <c r="E69" s="102" t="s">
        <v>28</v>
      </c>
      <c r="F69" s="75">
        <v>4</v>
      </c>
      <c r="G69" s="77">
        <v>22.36</v>
      </c>
      <c r="H69" s="69"/>
      <c r="I69" s="124">
        <f t="shared" si="4"/>
        <v>89.44</v>
      </c>
    </row>
    <row r="70" spans="1:9" ht="30" customHeight="1" x14ac:dyDescent="0.2">
      <c r="A70" s="123" t="s">
        <v>318</v>
      </c>
      <c r="B70" s="53" t="s">
        <v>62</v>
      </c>
      <c r="C70" s="70" t="s">
        <v>168</v>
      </c>
      <c r="D70" s="74" t="s">
        <v>169</v>
      </c>
      <c r="E70" s="102" t="s">
        <v>28</v>
      </c>
      <c r="F70" s="54">
        <v>15</v>
      </c>
      <c r="G70" s="73">
        <v>8.1300000000000008</v>
      </c>
      <c r="H70" s="105"/>
      <c r="I70" s="124">
        <f t="shared" si="4"/>
        <v>121.95</v>
      </c>
    </row>
    <row r="71" spans="1:9" ht="30" customHeight="1" x14ac:dyDescent="0.2">
      <c r="A71" s="123" t="s">
        <v>319</v>
      </c>
      <c r="B71" s="53" t="s">
        <v>62</v>
      </c>
      <c r="C71" s="70" t="s">
        <v>196</v>
      </c>
      <c r="D71" s="74" t="s">
        <v>197</v>
      </c>
      <c r="E71" s="102" t="s">
        <v>28</v>
      </c>
      <c r="F71" s="64">
        <v>20</v>
      </c>
      <c r="G71" s="104">
        <v>5.29</v>
      </c>
      <c r="H71" s="66">
        <v>109.35</v>
      </c>
      <c r="I71" s="124">
        <f t="shared" si="4"/>
        <v>105.8</v>
      </c>
    </row>
    <row r="72" spans="1:9" ht="30" customHeight="1" x14ac:dyDescent="0.2">
      <c r="A72" s="123" t="s">
        <v>320</v>
      </c>
      <c r="B72" s="53" t="s">
        <v>62</v>
      </c>
      <c r="C72" s="70" t="s">
        <v>302</v>
      </c>
      <c r="D72" s="74" t="s">
        <v>303</v>
      </c>
      <c r="E72" s="102" t="s">
        <v>28</v>
      </c>
      <c r="F72" s="64">
        <v>1</v>
      </c>
      <c r="G72" s="104">
        <v>30.5</v>
      </c>
      <c r="H72" s="78"/>
      <c r="I72" s="125">
        <f t="shared" si="4"/>
        <v>30.5</v>
      </c>
    </row>
    <row r="73" spans="1:9" ht="30" customHeight="1" x14ac:dyDescent="0.2">
      <c r="A73" s="123" t="s">
        <v>321</v>
      </c>
      <c r="B73" s="53" t="s">
        <v>62</v>
      </c>
      <c r="C73" s="70" t="s">
        <v>198</v>
      </c>
      <c r="D73" s="74" t="s">
        <v>199</v>
      </c>
      <c r="E73" s="102" t="s">
        <v>28</v>
      </c>
      <c r="F73" s="64">
        <v>1</v>
      </c>
      <c r="G73" s="104">
        <v>10.18</v>
      </c>
      <c r="H73" s="66">
        <v>44.51</v>
      </c>
      <c r="I73" s="124">
        <f t="shared" si="4"/>
        <v>10.18</v>
      </c>
    </row>
    <row r="74" spans="1:9" ht="30" customHeight="1" x14ac:dyDescent="0.2">
      <c r="A74" s="123" t="s">
        <v>322</v>
      </c>
      <c r="B74" s="53" t="s">
        <v>62</v>
      </c>
      <c r="C74" s="70" t="s">
        <v>170</v>
      </c>
      <c r="D74" s="74" t="s">
        <v>171</v>
      </c>
      <c r="E74" s="70" t="s">
        <v>71</v>
      </c>
      <c r="F74" s="54">
        <v>23.53</v>
      </c>
      <c r="G74" s="73">
        <v>8.36</v>
      </c>
      <c r="H74" s="68">
        <v>21.13</v>
      </c>
      <c r="I74" s="124">
        <f t="shared" si="4"/>
        <v>196.71</v>
      </c>
    </row>
    <row r="75" spans="1:9" ht="30" customHeight="1" x14ac:dyDescent="0.2">
      <c r="A75" s="123" t="s">
        <v>323</v>
      </c>
      <c r="B75" s="53" t="s">
        <v>62</v>
      </c>
      <c r="C75" s="70" t="s">
        <v>172</v>
      </c>
      <c r="D75" s="74" t="s">
        <v>173</v>
      </c>
      <c r="E75" s="55" t="s">
        <v>120</v>
      </c>
      <c r="F75" s="54">
        <v>6.75</v>
      </c>
      <c r="G75" s="73">
        <v>55.76</v>
      </c>
      <c r="H75" s="69"/>
      <c r="I75" s="124">
        <f t="shared" si="4"/>
        <v>376.38</v>
      </c>
    </row>
    <row r="76" spans="1:9" ht="30" customHeight="1" x14ac:dyDescent="0.2">
      <c r="A76" s="123" t="s">
        <v>324</v>
      </c>
      <c r="B76" s="53" t="s">
        <v>62</v>
      </c>
      <c r="C76" s="70" t="s">
        <v>209</v>
      </c>
      <c r="D76" s="74" t="s">
        <v>210</v>
      </c>
      <c r="E76" s="102" t="s">
        <v>28</v>
      </c>
      <c r="F76" s="64">
        <v>2</v>
      </c>
      <c r="G76" s="81">
        <v>425.45</v>
      </c>
      <c r="H76" s="69"/>
      <c r="I76" s="124">
        <f t="shared" si="4"/>
        <v>850.9</v>
      </c>
    </row>
    <row r="77" spans="1:9" ht="30" customHeight="1" x14ac:dyDescent="0.2">
      <c r="A77" s="123" t="s">
        <v>325</v>
      </c>
      <c r="B77" s="53" t="s">
        <v>62</v>
      </c>
      <c r="C77" s="70" t="s">
        <v>211</v>
      </c>
      <c r="D77" s="74" t="s">
        <v>212</v>
      </c>
      <c r="E77" s="102" t="s">
        <v>28</v>
      </c>
      <c r="F77" s="54">
        <v>10</v>
      </c>
      <c r="G77" s="73">
        <v>26.33</v>
      </c>
      <c r="H77" s="56">
        <v>115.04</v>
      </c>
      <c r="I77" s="124">
        <f t="shared" si="4"/>
        <v>263.3</v>
      </c>
    </row>
    <row r="78" spans="1:9" ht="30" customHeight="1" x14ac:dyDescent="0.2">
      <c r="A78" s="123" t="s">
        <v>326</v>
      </c>
      <c r="B78" s="53" t="s">
        <v>62</v>
      </c>
      <c r="C78" s="70" t="s">
        <v>213</v>
      </c>
      <c r="D78" s="74" t="s">
        <v>214</v>
      </c>
      <c r="E78" s="102" t="s">
        <v>28</v>
      </c>
      <c r="F78" s="75">
        <v>24</v>
      </c>
      <c r="G78" s="104">
        <v>10.99</v>
      </c>
      <c r="H78" s="69"/>
      <c r="I78" s="124">
        <f t="shared" si="4"/>
        <v>263.76</v>
      </c>
    </row>
    <row r="79" spans="1:9" ht="30" customHeight="1" x14ac:dyDescent="0.2">
      <c r="A79" s="123" t="s">
        <v>327</v>
      </c>
      <c r="B79" s="53" t="s">
        <v>62</v>
      </c>
      <c r="C79" s="70" t="s">
        <v>215</v>
      </c>
      <c r="D79" s="74" t="s">
        <v>216</v>
      </c>
      <c r="E79" s="102" t="s">
        <v>85</v>
      </c>
      <c r="F79" s="75">
        <v>100</v>
      </c>
      <c r="G79" s="82">
        <v>22.07</v>
      </c>
      <c r="H79" s="69"/>
      <c r="I79" s="124">
        <f t="shared" si="4"/>
        <v>2207</v>
      </c>
    </row>
    <row r="80" spans="1:9" ht="41.25" customHeight="1" x14ac:dyDescent="0.2">
      <c r="A80" s="123" t="s">
        <v>328</v>
      </c>
      <c r="B80" s="53" t="s">
        <v>62</v>
      </c>
      <c r="C80" s="70" t="s">
        <v>217</v>
      </c>
      <c r="D80" s="74" t="s">
        <v>218</v>
      </c>
      <c r="E80" s="102" t="s">
        <v>85</v>
      </c>
      <c r="F80" s="64">
        <v>200</v>
      </c>
      <c r="G80" s="82">
        <v>23.28</v>
      </c>
      <c r="H80" s="66">
        <v>66.739999999999995</v>
      </c>
      <c r="I80" s="124">
        <f t="shared" si="4"/>
        <v>4656</v>
      </c>
    </row>
    <row r="81" spans="1:9" ht="41.25" customHeight="1" x14ac:dyDescent="0.2">
      <c r="A81" s="123" t="s">
        <v>329</v>
      </c>
      <c r="B81" s="53" t="s">
        <v>62</v>
      </c>
      <c r="C81" s="70" t="s">
        <v>219</v>
      </c>
      <c r="D81" s="74" t="s">
        <v>220</v>
      </c>
      <c r="E81" s="102" t="s">
        <v>85</v>
      </c>
      <c r="F81" s="75">
        <v>400</v>
      </c>
      <c r="G81" s="104">
        <v>41.55</v>
      </c>
      <c r="H81" s="69"/>
      <c r="I81" s="124">
        <f t="shared" si="4"/>
        <v>16620</v>
      </c>
    </row>
    <row r="82" spans="1:9" ht="33" customHeight="1" x14ac:dyDescent="0.2">
      <c r="A82" s="123" t="s">
        <v>330</v>
      </c>
      <c r="B82" s="53" t="s">
        <v>62</v>
      </c>
      <c r="C82" s="70" t="s">
        <v>221</v>
      </c>
      <c r="D82" s="74" t="s">
        <v>222</v>
      </c>
      <c r="E82" s="102" t="s">
        <v>85</v>
      </c>
      <c r="F82" s="54">
        <v>100</v>
      </c>
      <c r="G82" s="82">
        <v>55.62</v>
      </c>
      <c r="H82" s="105"/>
      <c r="I82" s="124">
        <f t="shared" si="4"/>
        <v>5562</v>
      </c>
    </row>
    <row r="83" spans="1:9" ht="33" customHeight="1" x14ac:dyDescent="0.2">
      <c r="A83" s="123" t="s">
        <v>331</v>
      </c>
      <c r="B83" s="53" t="s">
        <v>62</v>
      </c>
      <c r="C83" s="70" t="s">
        <v>223</v>
      </c>
      <c r="D83" s="74" t="s">
        <v>224</v>
      </c>
      <c r="E83" s="102" t="s">
        <v>85</v>
      </c>
      <c r="F83" s="54">
        <v>100</v>
      </c>
      <c r="G83" s="82">
        <v>59.28</v>
      </c>
      <c r="H83" s="66">
        <v>434.43</v>
      </c>
      <c r="I83" s="124">
        <f t="shared" si="4"/>
        <v>5928</v>
      </c>
    </row>
    <row r="84" spans="1:9" ht="30" customHeight="1" x14ac:dyDescent="0.2">
      <c r="A84" s="123" t="s">
        <v>332</v>
      </c>
      <c r="B84" s="53" t="s">
        <v>62</v>
      </c>
      <c r="C84" s="70" t="s">
        <v>225</v>
      </c>
      <c r="D84" s="74" t="s">
        <v>226</v>
      </c>
      <c r="E84" s="55" t="s">
        <v>28</v>
      </c>
      <c r="F84" s="54">
        <v>10</v>
      </c>
      <c r="G84" s="83">
        <v>57.42</v>
      </c>
      <c r="H84" s="66">
        <v>657.27</v>
      </c>
      <c r="I84" s="124">
        <f t="shared" si="4"/>
        <v>574.20000000000005</v>
      </c>
    </row>
    <row r="85" spans="1:9" ht="30" customHeight="1" x14ac:dyDescent="0.2">
      <c r="A85" s="123" t="s">
        <v>333</v>
      </c>
      <c r="B85" s="53" t="s">
        <v>62</v>
      </c>
      <c r="C85" s="70" t="s">
        <v>227</v>
      </c>
      <c r="D85" s="74" t="s">
        <v>228</v>
      </c>
      <c r="E85" s="61" t="s">
        <v>28</v>
      </c>
      <c r="F85" s="54">
        <v>20</v>
      </c>
      <c r="G85" s="83">
        <v>283.92</v>
      </c>
      <c r="H85" s="68">
        <v>123.95</v>
      </c>
      <c r="I85" s="124">
        <f t="shared" si="4"/>
        <v>5678.4</v>
      </c>
    </row>
    <row r="86" spans="1:9" ht="30" customHeight="1" x14ac:dyDescent="0.2">
      <c r="A86" s="123" t="s">
        <v>334</v>
      </c>
      <c r="B86" s="53" t="s">
        <v>62</v>
      </c>
      <c r="C86" s="70" t="s">
        <v>229</v>
      </c>
      <c r="D86" s="74" t="s">
        <v>230</v>
      </c>
      <c r="E86" s="61" t="s">
        <v>28</v>
      </c>
      <c r="F86" s="75">
        <v>2</v>
      </c>
      <c r="G86" s="81">
        <v>78.510000000000005</v>
      </c>
      <c r="H86" s="69"/>
      <c r="I86" s="124">
        <f t="shared" si="4"/>
        <v>157.02000000000001</v>
      </c>
    </row>
    <row r="87" spans="1:9" ht="30" customHeight="1" x14ac:dyDescent="0.2">
      <c r="A87" s="123" t="s">
        <v>335</v>
      </c>
      <c r="B87" s="53" t="s">
        <v>62</v>
      </c>
      <c r="C87" s="70" t="s">
        <v>298</v>
      </c>
      <c r="D87" s="74" t="s">
        <v>299</v>
      </c>
      <c r="E87" s="61" t="s">
        <v>28</v>
      </c>
      <c r="F87" s="75">
        <v>1</v>
      </c>
      <c r="G87" s="81">
        <v>2660.9</v>
      </c>
      <c r="H87" s="69"/>
      <c r="I87" s="124">
        <f t="shared" si="4"/>
        <v>2660.9</v>
      </c>
    </row>
    <row r="88" spans="1:9" ht="30" customHeight="1" x14ac:dyDescent="0.2">
      <c r="A88" s="123" t="s">
        <v>336</v>
      </c>
      <c r="B88" s="53" t="s">
        <v>62</v>
      </c>
      <c r="C88" s="70" t="s">
        <v>231</v>
      </c>
      <c r="D88" s="74" t="s">
        <v>232</v>
      </c>
      <c r="E88" s="61" t="s">
        <v>28</v>
      </c>
      <c r="F88" s="75">
        <v>5</v>
      </c>
      <c r="G88" s="81">
        <v>60.97</v>
      </c>
      <c r="H88" s="69"/>
      <c r="I88" s="124">
        <f t="shared" si="4"/>
        <v>304.85000000000002</v>
      </c>
    </row>
    <row r="89" spans="1:9" ht="30" customHeight="1" x14ac:dyDescent="0.2">
      <c r="A89" s="123" t="s">
        <v>337</v>
      </c>
      <c r="B89" s="53" t="s">
        <v>62</v>
      </c>
      <c r="C89" s="70" t="s">
        <v>235</v>
      </c>
      <c r="D89" s="74" t="s">
        <v>236</v>
      </c>
      <c r="E89" s="61" t="s">
        <v>28</v>
      </c>
      <c r="F89" s="75">
        <v>10</v>
      </c>
      <c r="G89" s="81">
        <v>383.65</v>
      </c>
      <c r="H89" s="69"/>
      <c r="I89" s="124">
        <f t="shared" si="4"/>
        <v>3836.5</v>
      </c>
    </row>
    <row r="90" spans="1:9" ht="36" customHeight="1" x14ac:dyDescent="0.2">
      <c r="A90" s="123" t="s">
        <v>338</v>
      </c>
      <c r="B90" s="53" t="s">
        <v>62</v>
      </c>
      <c r="C90" s="70" t="s">
        <v>247</v>
      </c>
      <c r="D90" s="74" t="s">
        <v>248</v>
      </c>
      <c r="E90" s="61" t="s">
        <v>28</v>
      </c>
      <c r="F90" s="75">
        <v>10</v>
      </c>
      <c r="G90" s="81">
        <v>33.979999999999997</v>
      </c>
      <c r="H90" s="69"/>
      <c r="I90" s="124">
        <f t="shared" si="4"/>
        <v>339.8</v>
      </c>
    </row>
    <row r="91" spans="1:9" ht="30" customHeight="1" x14ac:dyDescent="0.2">
      <c r="A91" s="123" t="s">
        <v>339</v>
      </c>
      <c r="B91" s="53" t="s">
        <v>62</v>
      </c>
      <c r="C91" s="70" t="s">
        <v>237</v>
      </c>
      <c r="D91" s="74" t="s">
        <v>238</v>
      </c>
      <c r="E91" s="102" t="s">
        <v>71</v>
      </c>
      <c r="F91" s="75">
        <v>5</v>
      </c>
      <c r="G91" s="81">
        <v>423.86</v>
      </c>
      <c r="H91" s="69"/>
      <c r="I91" s="124">
        <f t="shared" si="4"/>
        <v>2119.3000000000002</v>
      </c>
    </row>
    <row r="92" spans="1:9" ht="30" customHeight="1" x14ac:dyDescent="0.2">
      <c r="A92" s="123" t="s">
        <v>340</v>
      </c>
      <c r="B92" s="53" t="s">
        <v>62</v>
      </c>
      <c r="C92" s="70" t="s">
        <v>245</v>
      </c>
      <c r="D92" s="74" t="s">
        <v>246</v>
      </c>
      <c r="E92" s="102" t="s">
        <v>28</v>
      </c>
      <c r="F92" s="64">
        <v>6</v>
      </c>
      <c r="G92" s="104">
        <v>206.08</v>
      </c>
      <c r="H92" s="69"/>
      <c r="I92" s="124">
        <f t="shared" si="4"/>
        <v>1236.48</v>
      </c>
    </row>
    <row r="93" spans="1:9" ht="30" customHeight="1" x14ac:dyDescent="0.2">
      <c r="A93" s="123" t="s">
        <v>341</v>
      </c>
      <c r="B93" s="53" t="s">
        <v>62</v>
      </c>
      <c r="C93" s="70" t="s">
        <v>243</v>
      </c>
      <c r="D93" s="74" t="s">
        <v>244</v>
      </c>
      <c r="E93" s="102" t="s">
        <v>28</v>
      </c>
      <c r="F93" s="64">
        <v>20</v>
      </c>
      <c r="G93" s="104">
        <v>80.03</v>
      </c>
      <c r="H93" s="69"/>
      <c r="I93" s="124">
        <f t="shared" si="4"/>
        <v>1600.6</v>
      </c>
    </row>
    <row r="94" spans="1:9" ht="30" customHeight="1" x14ac:dyDescent="0.2">
      <c r="A94" s="123" t="s">
        <v>342</v>
      </c>
      <c r="B94" s="53" t="s">
        <v>62</v>
      </c>
      <c r="C94" s="70" t="s">
        <v>239</v>
      </c>
      <c r="D94" s="74" t="s">
        <v>240</v>
      </c>
      <c r="E94" s="102" t="s">
        <v>28</v>
      </c>
      <c r="F94" s="75">
        <v>10</v>
      </c>
      <c r="G94" s="81">
        <v>46.07</v>
      </c>
      <c r="H94" s="69"/>
      <c r="I94" s="124">
        <f t="shared" si="4"/>
        <v>460.7</v>
      </c>
    </row>
    <row r="95" spans="1:9" ht="30" customHeight="1" x14ac:dyDescent="0.2">
      <c r="A95" s="123" t="s">
        <v>343</v>
      </c>
      <c r="B95" s="53" t="s">
        <v>62</v>
      </c>
      <c r="C95" s="70" t="s">
        <v>241</v>
      </c>
      <c r="D95" s="74" t="s">
        <v>242</v>
      </c>
      <c r="E95" s="102" t="s">
        <v>28</v>
      </c>
      <c r="F95" s="75">
        <v>6</v>
      </c>
      <c r="G95" s="81">
        <v>33.409999999999997</v>
      </c>
      <c r="H95" s="69"/>
      <c r="I95" s="124">
        <f t="shared" si="4"/>
        <v>200.46</v>
      </c>
    </row>
    <row r="96" spans="1:9" ht="37.5" customHeight="1" x14ac:dyDescent="0.2">
      <c r="A96" s="123" t="s">
        <v>344</v>
      </c>
      <c r="B96" s="53" t="s">
        <v>62</v>
      </c>
      <c r="C96" s="70" t="s">
        <v>249</v>
      </c>
      <c r="D96" s="74" t="s">
        <v>250</v>
      </c>
      <c r="E96" s="102" t="s">
        <v>28</v>
      </c>
      <c r="F96" s="75">
        <v>10</v>
      </c>
      <c r="G96" s="81">
        <v>39.520000000000003</v>
      </c>
      <c r="H96" s="69"/>
      <c r="I96" s="124">
        <f t="shared" si="4"/>
        <v>395.2</v>
      </c>
    </row>
    <row r="97" spans="1:9" ht="37.5" customHeight="1" x14ac:dyDescent="0.2">
      <c r="A97" s="123" t="s">
        <v>345</v>
      </c>
      <c r="B97" s="53" t="s">
        <v>62</v>
      </c>
      <c r="C97" s="70" t="s">
        <v>233</v>
      </c>
      <c r="D97" s="74" t="s">
        <v>234</v>
      </c>
      <c r="E97" s="102" t="s">
        <v>28</v>
      </c>
      <c r="F97" s="75">
        <v>115</v>
      </c>
      <c r="G97" s="81">
        <v>71.83</v>
      </c>
      <c r="H97" s="78"/>
      <c r="I97" s="124">
        <f t="shared" si="4"/>
        <v>8260.4500000000007</v>
      </c>
    </row>
    <row r="98" spans="1:9" ht="37.5" customHeight="1" x14ac:dyDescent="0.2">
      <c r="A98" s="126">
        <v>6</v>
      </c>
      <c r="B98" s="53"/>
      <c r="C98" s="135" t="s">
        <v>183</v>
      </c>
      <c r="D98" s="136"/>
      <c r="E98" s="137"/>
      <c r="F98" s="75"/>
      <c r="G98" s="104"/>
      <c r="H98" s="69"/>
      <c r="I98" s="122">
        <f>ROUND((SUM(I99:I105)),2)</f>
        <v>32414.83</v>
      </c>
    </row>
    <row r="99" spans="1:9" ht="37.5" customHeight="1" x14ac:dyDescent="0.2">
      <c r="A99" s="123" t="s">
        <v>271</v>
      </c>
      <c r="B99" s="53" t="s">
        <v>62</v>
      </c>
      <c r="C99" s="70" t="s">
        <v>170</v>
      </c>
      <c r="D99" s="74" t="s">
        <v>171</v>
      </c>
      <c r="E99" s="53" t="s">
        <v>71</v>
      </c>
      <c r="F99" s="54">
        <f>F101+F102</f>
        <v>166.8</v>
      </c>
      <c r="G99" s="73">
        <v>8.36</v>
      </c>
      <c r="H99" s="105"/>
      <c r="I99" s="124">
        <f t="shared" ref="I99:I105" si="5">ROUND((F99*G99),2)</f>
        <v>1394.45</v>
      </c>
    </row>
    <row r="100" spans="1:9" ht="55.5" customHeight="1" x14ac:dyDescent="0.2">
      <c r="A100" s="123" t="s">
        <v>272</v>
      </c>
      <c r="B100" s="53" t="s">
        <v>62</v>
      </c>
      <c r="C100" s="70" t="s">
        <v>188</v>
      </c>
      <c r="D100" s="74" t="s">
        <v>189</v>
      </c>
      <c r="E100" s="53" t="s">
        <v>71</v>
      </c>
      <c r="F100" s="54">
        <v>25.2</v>
      </c>
      <c r="G100" s="73">
        <v>13.58</v>
      </c>
      <c r="H100" s="66">
        <v>19.87</v>
      </c>
      <c r="I100" s="124">
        <f t="shared" si="5"/>
        <v>342.22</v>
      </c>
    </row>
    <row r="101" spans="1:9" ht="41.25" customHeight="1" x14ac:dyDescent="0.2">
      <c r="A101" s="123" t="s">
        <v>273</v>
      </c>
      <c r="B101" s="53" t="s">
        <v>62</v>
      </c>
      <c r="C101" s="55" t="s">
        <v>184</v>
      </c>
      <c r="D101" s="90" t="s">
        <v>185</v>
      </c>
      <c r="E101" s="55" t="s">
        <v>186</v>
      </c>
      <c r="F101" s="75">
        <v>110.8</v>
      </c>
      <c r="G101" s="104">
        <v>33.25</v>
      </c>
      <c r="H101" s="66">
        <v>31.02</v>
      </c>
      <c r="I101" s="124">
        <f t="shared" si="5"/>
        <v>3684.1</v>
      </c>
    </row>
    <row r="102" spans="1:9" ht="30" customHeight="1" x14ac:dyDescent="0.2">
      <c r="A102" s="123" t="s">
        <v>274</v>
      </c>
      <c r="B102" s="53" t="s">
        <v>62</v>
      </c>
      <c r="C102" s="55" t="s">
        <v>184</v>
      </c>
      <c r="D102" s="90" t="s">
        <v>187</v>
      </c>
      <c r="E102" s="55" t="s">
        <v>186</v>
      </c>
      <c r="F102" s="75">
        <v>56</v>
      </c>
      <c r="G102" s="104">
        <v>33.25</v>
      </c>
      <c r="H102" s="66"/>
      <c r="I102" s="124">
        <f t="shared" si="5"/>
        <v>1862</v>
      </c>
    </row>
    <row r="103" spans="1:9" ht="30" customHeight="1" x14ac:dyDescent="0.2">
      <c r="A103" s="123" t="s">
        <v>275</v>
      </c>
      <c r="B103" s="53" t="s">
        <v>62</v>
      </c>
      <c r="C103" s="70" t="s">
        <v>190</v>
      </c>
      <c r="D103" s="74" t="s">
        <v>191</v>
      </c>
      <c r="E103" s="55" t="s">
        <v>71</v>
      </c>
      <c r="F103" s="54">
        <v>25</v>
      </c>
      <c r="G103" s="73">
        <v>799.8</v>
      </c>
      <c r="H103" s="66">
        <v>562.78</v>
      </c>
      <c r="I103" s="124">
        <f t="shared" si="5"/>
        <v>19995</v>
      </c>
    </row>
    <row r="104" spans="1:9" ht="33.75" customHeight="1" x14ac:dyDescent="0.2">
      <c r="A104" s="123" t="s">
        <v>276</v>
      </c>
      <c r="B104" s="53" t="s">
        <v>62</v>
      </c>
      <c r="C104" s="70" t="s">
        <v>204</v>
      </c>
      <c r="D104" s="74" t="s">
        <v>203</v>
      </c>
      <c r="E104" s="102" t="s">
        <v>71</v>
      </c>
      <c r="F104" s="64">
        <v>8.8000000000000007</v>
      </c>
      <c r="G104" s="104">
        <v>312.39</v>
      </c>
      <c r="H104" s="66">
        <v>73.81</v>
      </c>
      <c r="I104" s="124">
        <f t="shared" si="5"/>
        <v>2749.03</v>
      </c>
    </row>
    <row r="105" spans="1:9" ht="30" customHeight="1" x14ac:dyDescent="0.2">
      <c r="A105" s="123" t="s">
        <v>277</v>
      </c>
      <c r="B105" s="53" t="s">
        <v>62</v>
      </c>
      <c r="C105" s="70" t="s">
        <v>207</v>
      </c>
      <c r="D105" s="74" t="s">
        <v>208</v>
      </c>
      <c r="E105" s="102" t="s">
        <v>71</v>
      </c>
      <c r="F105" s="64">
        <v>41.8</v>
      </c>
      <c r="G105" s="104">
        <v>57.13</v>
      </c>
      <c r="H105" s="66">
        <v>23.2</v>
      </c>
      <c r="I105" s="124">
        <f t="shared" si="5"/>
        <v>2388.0300000000002</v>
      </c>
    </row>
    <row r="106" spans="1:9" ht="30" customHeight="1" x14ac:dyDescent="0.2">
      <c r="A106" s="126">
        <v>7</v>
      </c>
      <c r="B106" s="53"/>
      <c r="C106" s="135" t="s">
        <v>200</v>
      </c>
      <c r="D106" s="137"/>
      <c r="E106" s="102"/>
      <c r="F106" s="75"/>
      <c r="G106" s="104"/>
      <c r="H106" s="69"/>
      <c r="I106" s="122">
        <f>ROUND((SUM(I107:I114)),2)</f>
        <v>9776.61</v>
      </c>
    </row>
    <row r="107" spans="1:9" ht="30" customHeight="1" x14ac:dyDescent="0.2">
      <c r="A107" s="123" t="s">
        <v>278</v>
      </c>
      <c r="B107" s="53" t="s">
        <v>62</v>
      </c>
      <c r="C107" s="70" t="s">
        <v>192</v>
      </c>
      <c r="D107" s="74" t="s">
        <v>193</v>
      </c>
      <c r="E107" s="102" t="s">
        <v>28</v>
      </c>
      <c r="F107" s="64">
        <v>10</v>
      </c>
      <c r="G107" s="104">
        <v>15.46</v>
      </c>
      <c r="H107" s="105"/>
      <c r="I107" s="124">
        <f t="shared" ref="I107:I114" si="6">ROUND((F107*G107),2)</f>
        <v>154.6</v>
      </c>
    </row>
    <row r="108" spans="1:9" ht="30" customHeight="1" x14ac:dyDescent="0.2">
      <c r="A108" s="123" t="s">
        <v>279</v>
      </c>
      <c r="B108" s="53" t="s">
        <v>62</v>
      </c>
      <c r="C108" s="70" t="s">
        <v>194</v>
      </c>
      <c r="D108" s="74" t="s">
        <v>195</v>
      </c>
      <c r="E108" s="102" t="s">
        <v>71</v>
      </c>
      <c r="F108" s="64">
        <v>6.89</v>
      </c>
      <c r="G108" s="104">
        <v>21.64</v>
      </c>
      <c r="H108" s="66">
        <v>22.19</v>
      </c>
      <c r="I108" s="124">
        <f t="shared" si="6"/>
        <v>149.1</v>
      </c>
    </row>
    <row r="109" spans="1:9" ht="30" customHeight="1" x14ac:dyDescent="0.2">
      <c r="A109" s="123" t="s">
        <v>280</v>
      </c>
      <c r="B109" s="53" t="s">
        <v>62</v>
      </c>
      <c r="C109" s="70" t="s">
        <v>201</v>
      </c>
      <c r="D109" s="74" t="s">
        <v>202</v>
      </c>
      <c r="E109" s="60" t="s">
        <v>28</v>
      </c>
      <c r="F109" s="54">
        <v>8</v>
      </c>
      <c r="G109" s="73">
        <v>18.12</v>
      </c>
      <c r="H109" s="66">
        <v>73.03</v>
      </c>
      <c r="I109" s="124">
        <f t="shared" si="6"/>
        <v>144.96</v>
      </c>
    </row>
    <row r="110" spans="1:9" ht="30" customHeight="1" x14ac:dyDescent="0.2">
      <c r="A110" s="123" t="s">
        <v>281</v>
      </c>
      <c r="B110" s="53" t="s">
        <v>62</v>
      </c>
      <c r="C110" s="70" t="s">
        <v>205</v>
      </c>
      <c r="D110" s="74" t="s">
        <v>206</v>
      </c>
      <c r="E110" s="102" t="s">
        <v>28</v>
      </c>
      <c r="F110" s="64">
        <v>10</v>
      </c>
      <c r="G110" s="104">
        <v>346.21</v>
      </c>
      <c r="H110" s="66">
        <v>65.36</v>
      </c>
      <c r="I110" s="124">
        <f t="shared" si="6"/>
        <v>3462.1</v>
      </c>
    </row>
    <row r="111" spans="1:9" ht="30" customHeight="1" x14ac:dyDescent="0.2">
      <c r="A111" s="123" t="s">
        <v>282</v>
      </c>
      <c r="B111" s="53" t="s">
        <v>62</v>
      </c>
      <c r="C111" s="70" t="s">
        <v>192</v>
      </c>
      <c r="D111" s="74" t="s">
        <v>193</v>
      </c>
      <c r="E111" s="102" t="s">
        <v>28</v>
      </c>
      <c r="F111" s="75">
        <v>10</v>
      </c>
      <c r="G111" s="104">
        <v>15.45</v>
      </c>
      <c r="H111" s="69"/>
      <c r="I111" s="124">
        <f t="shared" si="6"/>
        <v>154.5</v>
      </c>
    </row>
    <row r="112" spans="1:9" ht="30" customHeight="1" x14ac:dyDescent="0.2">
      <c r="A112" s="123" t="s">
        <v>283</v>
      </c>
      <c r="B112" s="53" t="s">
        <v>62</v>
      </c>
      <c r="C112" s="70" t="s">
        <v>287</v>
      </c>
      <c r="D112" s="74" t="s">
        <v>288</v>
      </c>
      <c r="E112" s="102" t="s">
        <v>28</v>
      </c>
      <c r="F112" s="64">
        <v>10</v>
      </c>
      <c r="G112" s="104">
        <v>215.84</v>
      </c>
      <c r="H112" s="78"/>
      <c r="I112" s="124">
        <f t="shared" si="6"/>
        <v>2158.4</v>
      </c>
    </row>
    <row r="113" spans="1:9" ht="30" customHeight="1" x14ac:dyDescent="0.2">
      <c r="A113" s="123" t="s">
        <v>284</v>
      </c>
      <c r="B113" s="53" t="s">
        <v>62</v>
      </c>
      <c r="C113" s="70" t="s">
        <v>289</v>
      </c>
      <c r="D113" s="74" t="s">
        <v>290</v>
      </c>
      <c r="E113" s="102" t="s">
        <v>28</v>
      </c>
      <c r="F113" s="75">
        <v>10</v>
      </c>
      <c r="G113" s="104">
        <v>49.45</v>
      </c>
      <c r="H113" s="69"/>
      <c r="I113" s="124">
        <f t="shared" si="6"/>
        <v>494.5</v>
      </c>
    </row>
    <row r="114" spans="1:9" ht="30" customHeight="1" x14ac:dyDescent="0.2">
      <c r="A114" s="123" t="s">
        <v>308</v>
      </c>
      <c r="B114" s="102" t="s">
        <v>307</v>
      </c>
      <c r="C114" s="102" t="s">
        <v>309</v>
      </c>
      <c r="D114" s="74" t="s">
        <v>310</v>
      </c>
      <c r="E114" s="102" t="s">
        <v>71</v>
      </c>
      <c r="F114" s="64">
        <v>625.45000000000005</v>
      </c>
      <c r="G114" s="104">
        <v>4.8899999999999997</v>
      </c>
      <c r="H114" s="78"/>
      <c r="I114" s="124">
        <f t="shared" si="6"/>
        <v>3058.45</v>
      </c>
    </row>
    <row r="115" spans="1:9" ht="35.25" customHeight="1" x14ac:dyDescent="0.2">
      <c r="A115" s="126">
        <v>8</v>
      </c>
      <c r="B115" s="53"/>
      <c r="C115" s="135" t="s">
        <v>293</v>
      </c>
      <c r="D115" s="136"/>
      <c r="E115" s="137"/>
      <c r="F115" s="64"/>
      <c r="G115" s="104"/>
      <c r="H115" s="78"/>
      <c r="I115" s="122">
        <f>ROUND((SUM(I116)),2)</f>
        <v>10578.66</v>
      </c>
    </row>
    <row r="116" spans="1:9" ht="35.25" customHeight="1" x14ac:dyDescent="0.2">
      <c r="A116" s="127" t="s">
        <v>285</v>
      </c>
      <c r="B116" s="53" t="s">
        <v>62</v>
      </c>
      <c r="C116" s="70" t="s">
        <v>291</v>
      </c>
      <c r="D116" s="74" t="s">
        <v>292</v>
      </c>
      <c r="E116" s="102" t="s">
        <v>71</v>
      </c>
      <c r="F116" s="64">
        <v>6</v>
      </c>
      <c r="G116" s="104">
        <v>1763.11</v>
      </c>
      <c r="H116" s="78"/>
      <c r="I116" s="124">
        <f t="shared" ref="I116" si="7">ROUND((F116*G116),2)</f>
        <v>10578.66</v>
      </c>
    </row>
    <row r="117" spans="1:9" ht="35.25" customHeight="1" x14ac:dyDescent="0.2">
      <c r="A117" s="126">
        <v>9</v>
      </c>
      <c r="B117" s="53"/>
      <c r="C117" s="135" t="s">
        <v>311</v>
      </c>
      <c r="D117" s="136"/>
      <c r="E117" s="137"/>
      <c r="F117" s="64"/>
      <c r="G117" s="104"/>
      <c r="H117" s="78"/>
      <c r="I117" s="122">
        <f>ROUND((SUM(I118:I118)),2)</f>
        <v>3859.59</v>
      </c>
    </row>
    <row r="118" spans="1:9" ht="35.25" customHeight="1" x14ac:dyDescent="0.2">
      <c r="A118" s="127" t="s">
        <v>286</v>
      </c>
      <c r="B118" s="53" t="s">
        <v>62</v>
      </c>
      <c r="C118" s="70" t="s">
        <v>118</v>
      </c>
      <c r="D118" s="74" t="s">
        <v>119</v>
      </c>
      <c r="E118" s="102" t="s">
        <v>120</v>
      </c>
      <c r="F118" s="54">
        <v>42.87</v>
      </c>
      <c r="G118" s="104">
        <v>90.03</v>
      </c>
      <c r="H118" s="66">
        <v>31.02</v>
      </c>
      <c r="I118" s="124">
        <f t="shared" ref="I118" si="8">ROUND((F118*G118),2)</f>
        <v>3859.59</v>
      </c>
    </row>
    <row r="119" spans="1:9" ht="35.25" customHeight="1" x14ac:dyDescent="0.2">
      <c r="A119" s="179"/>
      <c r="B119" s="180"/>
      <c r="C119" s="180"/>
      <c r="D119" s="180"/>
      <c r="E119" s="180"/>
      <c r="F119" s="180"/>
      <c r="G119" s="180"/>
      <c r="H119" s="180"/>
      <c r="I119" s="181"/>
    </row>
    <row r="120" spans="1:9" ht="35.25" customHeight="1" x14ac:dyDescent="0.2">
      <c r="A120" s="166" t="s">
        <v>27</v>
      </c>
      <c r="B120" s="167"/>
      <c r="C120" s="167"/>
      <c r="D120" s="167"/>
      <c r="E120" s="167"/>
      <c r="F120" s="167"/>
      <c r="G120" s="168">
        <f>I13+I15+I25+I36+I66+I98+I106+I115+I117</f>
        <v>819942.35</v>
      </c>
      <c r="H120" s="168"/>
      <c r="I120" s="169"/>
    </row>
    <row r="121" spans="1:9" ht="35.25" customHeight="1" x14ac:dyDescent="0.2">
      <c r="A121" s="128"/>
      <c r="B121" s="94"/>
      <c r="C121" s="94"/>
      <c r="D121" s="95"/>
      <c r="E121" s="94"/>
      <c r="F121" s="96"/>
      <c r="G121" s="97"/>
      <c r="H121" s="98"/>
      <c r="I121" s="129"/>
    </row>
    <row r="122" spans="1:9" ht="35.25" customHeight="1" x14ac:dyDescent="0.2">
      <c r="A122" s="151" t="s">
        <v>18</v>
      </c>
      <c r="B122" s="152"/>
      <c r="C122" s="152"/>
      <c r="D122" s="152"/>
      <c r="E122" s="152"/>
      <c r="F122" s="152"/>
      <c r="G122" s="152"/>
      <c r="H122" s="152"/>
      <c r="I122" s="161"/>
    </row>
    <row r="123" spans="1:9" ht="35.25" customHeight="1" x14ac:dyDescent="0.2">
      <c r="A123" s="162"/>
      <c r="B123" s="163"/>
      <c r="C123" s="163"/>
      <c r="D123" s="163"/>
      <c r="E123" s="163"/>
      <c r="F123" s="163"/>
      <c r="G123" s="163"/>
      <c r="H123" s="163"/>
      <c r="I123" s="164"/>
    </row>
    <row r="124" spans="1:9" ht="35.25" customHeight="1" x14ac:dyDescent="0.2">
      <c r="A124" s="130"/>
      <c r="B124" s="114"/>
      <c r="C124" s="115"/>
      <c r="D124" s="115"/>
      <c r="E124" s="65"/>
      <c r="F124" s="116"/>
      <c r="G124" s="91"/>
      <c r="H124" s="65"/>
      <c r="I124" s="131"/>
    </row>
    <row r="125" spans="1:9" ht="35.25" customHeight="1" x14ac:dyDescent="0.2">
      <c r="A125" s="132"/>
      <c r="B125" s="114"/>
      <c r="C125" s="117"/>
      <c r="F125" s="116"/>
      <c r="G125" s="91"/>
      <c r="H125" s="65"/>
      <c r="I125" s="133"/>
    </row>
    <row r="126" spans="1:9" ht="35.25" customHeight="1" x14ac:dyDescent="0.2">
      <c r="A126" s="132"/>
      <c r="I126" s="134"/>
    </row>
    <row r="127" spans="1:9" x14ac:dyDescent="0.2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 x14ac:dyDescent="0.2">
      <c r="A128" s="65"/>
      <c r="B128" s="65"/>
      <c r="C128" s="65"/>
      <c r="D128" s="65"/>
      <c r="E128" s="65"/>
      <c r="F128" s="65"/>
      <c r="G128" s="65"/>
      <c r="H128" s="65"/>
      <c r="I128" s="65"/>
    </row>
  </sheetData>
  <mergeCells count="28">
    <mergeCell ref="A122:I123"/>
    <mergeCell ref="A7:C8"/>
    <mergeCell ref="D7:D8"/>
    <mergeCell ref="A120:F120"/>
    <mergeCell ref="G120:I120"/>
    <mergeCell ref="G7:H7"/>
    <mergeCell ref="G8:H8"/>
    <mergeCell ref="C66:E66"/>
    <mergeCell ref="C98:E98"/>
    <mergeCell ref="C106:D106"/>
    <mergeCell ref="E7:F9"/>
    <mergeCell ref="G9:I9"/>
    <mergeCell ref="A10:I10"/>
    <mergeCell ref="C115:E115"/>
    <mergeCell ref="A119:I119"/>
    <mergeCell ref="C13:E13"/>
    <mergeCell ref="C117:E117"/>
    <mergeCell ref="C15:E15"/>
    <mergeCell ref="C25:E25"/>
    <mergeCell ref="C36:E36"/>
    <mergeCell ref="I1:I6"/>
    <mergeCell ref="A12:I12"/>
    <mergeCell ref="A1:C6"/>
    <mergeCell ref="D4:H5"/>
    <mergeCell ref="D1:H2"/>
    <mergeCell ref="A9:C9"/>
    <mergeCell ref="D3:H3"/>
    <mergeCell ref="D6:G6"/>
  </mergeCells>
  <phoneticPr fontId="15" type="noConversion"/>
  <printOptions horizontalCentered="1"/>
  <pageMargins left="0.39" right="0.39" top="0.59" bottom="0.39" header="0.39" footer="0.39"/>
  <pageSetup paperSize="9" scale="46" fitToHeight="0" orientation="portrait" horizontalDpi="360" verticalDpi="36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view="pageBreakPreview" zoomScale="70" zoomScaleNormal="75" zoomScaleSheetLayoutView="70" workbookViewId="0">
      <pane xSplit="12" ySplit="8" topLeftCell="M18" activePane="bottomRight" state="frozen"/>
      <selection pane="topRight" activeCell="M1" sqref="M1"/>
      <selection pane="bottomLeft" activeCell="A9" sqref="A9"/>
      <selection pane="bottomRight" activeCell="M44" sqref="M44"/>
    </sheetView>
  </sheetViews>
  <sheetFormatPr defaultColWidth="8.85546875" defaultRowHeight="12.75" x14ac:dyDescent="0.2"/>
  <cols>
    <col min="1" max="1" width="10.7109375" style="10" customWidth="1"/>
    <col min="2" max="2" width="36.140625" style="11" customWidth="1"/>
    <col min="3" max="3" width="21.7109375" style="12" customWidth="1"/>
    <col min="4" max="4" width="14.140625" style="12" customWidth="1"/>
    <col min="5" max="5" width="20.85546875" style="12" customWidth="1"/>
    <col min="6" max="6" width="13.42578125" style="12" customWidth="1"/>
    <col min="7" max="7" width="20.85546875" style="12" customWidth="1"/>
    <col min="8" max="8" width="11.140625" style="12" customWidth="1"/>
    <col min="9" max="9" width="20.85546875" style="12" customWidth="1"/>
    <col min="10" max="10" width="12.28515625" style="12" customWidth="1"/>
    <col min="11" max="11" width="21.28515625" style="12" customWidth="1"/>
    <col min="12" max="12" width="16.42578125" style="12" bestFit="1" customWidth="1"/>
    <col min="13" max="13" width="21.5703125" style="12" customWidth="1"/>
    <col min="14" max="14" width="12.28515625" style="3" hidden="1" customWidth="1"/>
    <col min="15" max="15" width="0.140625" style="3" customWidth="1"/>
    <col min="16" max="16384" width="8.85546875" style="3"/>
  </cols>
  <sheetData>
    <row r="1" spans="1:15" ht="20.25" x14ac:dyDescent="0.3">
      <c r="A1" s="188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90"/>
    </row>
    <row r="2" spans="1:15" ht="20.25" x14ac:dyDescent="0.3">
      <c r="A2" s="198" t="s">
        <v>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200"/>
    </row>
    <row r="3" spans="1:15" x14ac:dyDescent="0.2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O3" s="16"/>
    </row>
    <row r="4" spans="1:15" ht="18" x14ac:dyDescent="0.25">
      <c r="A4" s="201" t="s">
        <v>19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3"/>
    </row>
    <row r="5" spans="1:15" ht="13.5" thickBot="1" x14ac:dyDescent="0.25">
      <c r="A5" s="6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7"/>
      <c r="O5" s="18"/>
    </row>
    <row r="6" spans="1:15" s="1" customFormat="1" ht="13.5" thickBot="1" x14ac:dyDescent="0.25">
      <c r="A6" s="9"/>
      <c r="B6" s="9"/>
      <c r="C6" s="13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5" s="1" customFormat="1" ht="37.5" customHeight="1" x14ac:dyDescent="0.2">
      <c r="A7" s="21" t="s">
        <v>3</v>
      </c>
      <c r="B7" s="193" t="str">
        <f>'Planilha Trecho 1'!D7:D8</f>
        <v>EMEF "PROF. ARCYPRESTE RUGGERI"</v>
      </c>
      <c r="C7" s="194"/>
      <c r="D7" s="194"/>
      <c r="E7" s="194"/>
      <c r="F7" s="194"/>
      <c r="G7" s="194"/>
      <c r="H7" s="194"/>
      <c r="I7" s="195"/>
      <c r="J7" s="196"/>
      <c r="K7" s="196"/>
      <c r="L7" s="35" t="s">
        <v>4</v>
      </c>
      <c r="M7" s="183">
        <f>'Planilha Trecho 1'!I7</f>
        <v>44428</v>
      </c>
      <c r="N7" s="183"/>
      <c r="O7" s="184"/>
    </row>
    <row r="8" spans="1:15" s="1" customFormat="1" ht="78.75" customHeight="1" thickBot="1" x14ac:dyDescent="0.25">
      <c r="A8" s="22" t="s">
        <v>6</v>
      </c>
      <c r="B8" s="197">
        <f>'Planilha Trecho 1'!D9</f>
        <v>0</v>
      </c>
      <c r="C8" s="197"/>
      <c r="D8" s="197"/>
      <c r="E8" s="197"/>
      <c r="F8" s="197"/>
      <c r="G8" s="197"/>
      <c r="H8" s="197"/>
      <c r="I8" s="197"/>
      <c r="J8" s="204"/>
      <c r="K8" s="205"/>
      <c r="L8" s="39" t="s">
        <v>5</v>
      </c>
      <c r="M8" s="185">
        <f>'Planilha Trecho 1'!I8</f>
        <v>26.85</v>
      </c>
      <c r="N8" s="185"/>
      <c r="O8" s="186"/>
    </row>
    <row r="9" spans="1:15" x14ac:dyDescent="0.2">
      <c r="A9" s="14"/>
      <c r="B9" s="15"/>
      <c r="D9" s="191"/>
      <c r="E9" s="191"/>
      <c r="F9" s="191"/>
      <c r="G9" s="191"/>
      <c r="H9" s="191"/>
      <c r="I9" s="191"/>
      <c r="J9" s="191"/>
      <c r="K9" s="3"/>
      <c r="L9" s="3"/>
      <c r="M9" s="3"/>
    </row>
    <row r="10" spans="1:15" x14ac:dyDescent="0.2">
      <c r="A10" s="192" t="s">
        <v>20</v>
      </c>
      <c r="B10" s="25" t="s">
        <v>21</v>
      </c>
      <c r="C10" s="26" t="s">
        <v>22</v>
      </c>
      <c r="D10" s="182" t="s">
        <v>29</v>
      </c>
      <c r="E10" s="182"/>
      <c r="F10" s="182" t="s">
        <v>30</v>
      </c>
      <c r="G10" s="182"/>
      <c r="H10" s="182" t="s">
        <v>31</v>
      </c>
      <c r="I10" s="182"/>
      <c r="J10" s="182" t="s">
        <v>32</v>
      </c>
      <c r="K10" s="182"/>
      <c r="L10" s="182" t="s">
        <v>33</v>
      </c>
      <c r="M10" s="182"/>
      <c r="N10" s="182" t="s">
        <v>34</v>
      </c>
      <c r="O10" s="182"/>
    </row>
    <row r="11" spans="1:15" x14ac:dyDescent="0.2">
      <c r="A11" s="192"/>
      <c r="B11" s="25" t="s">
        <v>23</v>
      </c>
      <c r="C11" s="26" t="s">
        <v>24</v>
      </c>
      <c r="D11" s="27" t="s">
        <v>25</v>
      </c>
      <c r="E11" s="27" t="s">
        <v>26</v>
      </c>
      <c r="F11" s="27" t="s">
        <v>25</v>
      </c>
      <c r="G11" s="27" t="s">
        <v>26</v>
      </c>
      <c r="H11" s="27" t="s">
        <v>25</v>
      </c>
      <c r="I11" s="27" t="s">
        <v>26</v>
      </c>
      <c r="J11" s="27" t="s">
        <v>25</v>
      </c>
      <c r="K11" s="27" t="s">
        <v>26</v>
      </c>
      <c r="L11" s="27" t="s">
        <v>25</v>
      </c>
      <c r="M11" s="27" t="s">
        <v>26</v>
      </c>
      <c r="N11" s="27" t="s">
        <v>25</v>
      </c>
      <c r="O11" s="27" t="s">
        <v>26</v>
      </c>
    </row>
    <row r="12" spans="1:15" x14ac:dyDescent="0.2">
      <c r="A12" s="2"/>
      <c r="B12" s="28"/>
      <c r="C12" s="29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30" customHeight="1" x14ac:dyDescent="0.2">
      <c r="A13" s="36">
        <v>1</v>
      </c>
      <c r="B13" s="37" t="s">
        <v>312</v>
      </c>
      <c r="C13" s="38">
        <f>'Planilha Trecho 1'!I13</f>
        <v>3613.26</v>
      </c>
      <c r="D13" s="23">
        <v>1</v>
      </c>
      <c r="E13" s="24">
        <f>D13*C13</f>
        <v>3613.26</v>
      </c>
      <c r="F13" s="23"/>
      <c r="G13" s="113">
        <f>F13*C13</f>
        <v>0</v>
      </c>
      <c r="H13" s="23"/>
      <c r="I13" s="24">
        <f>H13*C13</f>
        <v>0</v>
      </c>
      <c r="J13" s="23"/>
      <c r="K13" s="24">
        <f>J13*C13</f>
        <v>0</v>
      </c>
      <c r="L13" s="23"/>
      <c r="M13" s="24">
        <f>L13*C13</f>
        <v>0</v>
      </c>
      <c r="N13" s="23"/>
      <c r="O13" s="24">
        <f>N13*C13</f>
        <v>0</v>
      </c>
    </row>
    <row r="14" spans="1:15" ht="30" customHeight="1" x14ac:dyDescent="0.2">
      <c r="A14" s="36">
        <v>2</v>
      </c>
      <c r="B14" s="37" t="s">
        <v>51</v>
      </c>
      <c r="C14" s="38">
        <f>'Planilha Trecho 1'!I15</f>
        <v>283799.55</v>
      </c>
      <c r="D14" s="23"/>
      <c r="E14" s="24">
        <f t="shared" ref="E14:E21" si="0">D14*C14</f>
        <v>0</v>
      </c>
      <c r="F14" s="23"/>
      <c r="G14" s="113">
        <f t="shared" ref="G14:G21" si="1">F14*C14</f>
        <v>0</v>
      </c>
      <c r="H14" s="23"/>
      <c r="I14" s="24">
        <f t="shared" ref="I14:I21" si="2">H14*C14</f>
        <v>0</v>
      </c>
      <c r="J14" s="23">
        <v>0.5</v>
      </c>
      <c r="K14" s="24">
        <f t="shared" ref="K14:K21" si="3">J14*C14</f>
        <v>141899.77499999999</v>
      </c>
      <c r="L14" s="23">
        <v>0.5</v>
      </c>
      <c r="M14" s="24">
        <f t="shared" ref="M14:M21" si="4">L14*C14</f>
        <v>141899.77499999999</v>
      </c>
      <c r="N14" s="23"/>
      <c r="O14" s="24">
        <f t="shared" ref="O14:O21" si="5">N14*C14</f>
        <v>0</v>
      </c>
    </row>
    <row r="15" spans="1:15" ht="30" customHeight="1" x14ac:dyDescent="0.2">
      <c r="A15" s="36">
        <v>3</v>
      </c>
      <c r="B15" s="106" t="s">
        <v>80</v>
      </c>
      <c r="C15" s="108">
        <f>'Planilha Trecho 1'!I25</f>
        <v>333648.48</v>
      </c>
      <c r="D15" s="111">
        <v>0.3</v>
      </c>
      <c r="E15" s="24">
        <f t="shared" si="0"/>
        <v>100094.54399999999</v>
      </c>
      <c r="F15" s="23">
        <v>0.3</v>
      </c>
      <c r="G15" s="113">
        <f t="shared" si="1"/>
        <v>100094.54399999999</v>
      </c>
      <c r="H15" s="23">
        <v>0.4</v>
      </c>
      <c r="I15" s="24">
        <f t="shared" si="2"/>
        <v>133459.39199999999</v>
      </c>
      <c r="J15" s="23"/>
      <c r="K15" s="24">
        <f t="shared" si="3"/>
        <v>0</v>
      </c>
      <c r="L15" s="23"/>
      <c r="M15" s="24">
        <f t="shared" si="4"/>
        <v>0</v>
      </c>
      <c r="N15" s="23"/>
      <c r="O15" s="24">
        <f t="shared" si="5"/>
        <v>0</v>
      </c>
    </row>
    <row r="16" spans="1:15" ht="30" customHeight="1" x14ac:dyDescent="0.2">
      <c r="A16" s="36">
        <v>4</v>
      </c>
      <c r="B16" s="106" t="s">
        <v>97</v>
      </c>
      <c r="C16" s="108">
        <f>'Planilha Trecho 1'!I36</f>
        <v>75236.649999999994</v>
      </c>
      <c r="D16" s="111">
        <v>0.4</v>
      </c>
      <c r="E16" s="24">
        <f t="shared" si="0"/>
        <v>30094.66</v>
      </c>
      <c r="F16" s="23"/>
      <c r="G16" s="113">
        <f t="shared" si="1"/>
        <v>0</v>
      </c>
      <c r="H16" s="23">
        <v>0.4</v>
      </c>
      <c r="I16" s="24">
        <f t="shared" si="2"/>
        <v>30094.66</v>
      </c>
      <c r="J16" s="23">
        <v>0.2</v>
      </c>
      <c r="K16" s="24">
        <f t="shared" si="3"/>
        <v>15047.33</v>
      </c>
      <c r="L16" s="23"/>
      <c r="M16" s="24">
        <f t="shared" si="4"/>
        <v>0</v>
      </c>
      <c r="N16" s="23"/>
      <c r="O16" s="24">
        <f t="shared" si="5"/>
        <v>0</v>
      </c>
    </row>
    <row r="17" spans="1:15" ht="30" customHeight="1" x14ac:dyDescent="0.2">
      <c r="A17" s="36">
        <v>5</v>
      </c>
      <c r="B17" s="107" t="s">
        <v>152</v>
      </c>
      <c r="C17" s="109">
        <f>'Planilha Trecho 1'!I66</f>
        <v>67014.720000000001</v>
      </c>
      <c r="D17" s="112">
        <v>0.3</v>
      </c>
      <c r="E17" s="24">
        <f t="shared" si="0"/>
        <v>20104.416000000001</v>
      </c>
      <c r="F17" s="23">
        <v>0.3</v>
      </c>
      <c r="G17" s="113">
        <f t="shared" si="1"/>
        <v>20104.416000000001</v>
      </c>
      <c r="H17" s="23">
        <v>0.2</v>
      </c>
      <c r="I17" s="24">
        <f t="shared" si="2"/>
        <v>13402.944000000001</v>
      </c>
      <c r="J17" s="23">
        <v>0.2</v>
      </c>
      <c r="K17" s="24">
        <f t="shared" si="3"/>
        <v>13402.944000000001</v>
      </c>
      <c r="L17" s="23"/>
      <c r="M17" s="24">
        <f t="shared" si="4"/>
        <v>0</v>
      </c>
      <c r="N17" s="23"/>
      <c r="O17" s="24">
        <f t="shared" si="5"/>
        <v>0</v>
      </c>
    </row>
    <row r="18" spans="1:15" ht="30" customHeight="1" x14ac:dyDescent="0.2">
      <c r="A18" s="36">
        <v>6</v>
      </c>
      <c r="B18" s="107" t="s">
        <v>183</v>
      </c>
      <c r="C18" s="109">
        <f>'Planilha Trecho 1'!I98</f>
        <v>32414.83</v>
      </c>
      <c r="D18" s="112"/>
      <c r="E18" s="24">
        <f t="shared" si="0"/>
        <v>0</v>
      </c>
      <c r="F18" s="23">
        <v>0.5</v>
      </c>
      <c r="G18" s="113">
        <f t="shared" si="1"/>
        <v>16207.415000000001</v>
      </c>
      <c r="H18" s="23">
        <v>0.5</v>
      </c>
      <c r="I18" s="24">
        <f t="shared" si="2"/>
        <v>16207.415000000001</v>
      </c>
      <c r="J18" s="23"/>
      <c r="K18" s="24">
        <f t="shared" si="3"/>
        <v>0</v>
      </c>
      <c r="L18" s="23"/>
      <c r="M18" s="24">
        <f t="shared" si="4"/>
        <v>0</v>
      </c>
      <c r="N18" s="23"/>
      <c r="O18" s="24">
        <f t="shared" si="5"/>
        <v>0</v>
      </c>
    </row>
    <row r="19" spans="1:15" ht="30" customHeight="1" x14ac:dyDescent="0.2">
      <c r="A19" s="36">
        <v>7</v>
      </c>
      <c r="B19" s="107" t="s">
        <v>200</v>
      </c>
      <c r="C19" s="110">
        <f>'Planilha Trecho 1'!I106</f>
        <v>9776.61</v>
      </c>
      <c r="D19" s="23"/>
      <c r="E19" s="24">
        <f t="shared" si="0"/>
        <v>0</v>
      </c>
      <c r="F19" s="23"/>
      <c r="G19" s="113">
        <f t="shared" si="1"/>
        <v>0</v>
      </c>
      <c r="H19" s="23"/>
      <c r="I19" s="24">
        <f t="shared" si="2"/>
        <v>0</v>
      </c>
      <c r="J19" s="23">
        <v>0.5</v>
      </c>
      <c r="K19" s="24">
        <f t="shared" si="3"/>
        <v>4888.3050000000003</v>
      </c>
      <c r="L19" s="23">
        <v>0.5</v>
      </c>
      <c r="M19" s="24">
        <f t="shared" si="4"/>
        <v>4888.3050000000003</v>
      </c>
      <c r="N19" s="23"/>
      <c r="O19" s="24">
        <f t="shared" si="5"/>
        <v>0</v>
      </c>
    </row>
    <row r="20" spans="1:15" ht="30" customHeight="1" x14ac:dyDescent="0.2">
      <c r="A20" s="36">
        <v>8</v>
      </c>
      <c r="B20" s="107" t="s">
        <v>293</v>
      </c>
      <c r="C20" s="109">
        <f>'Planilha Trecho 1'!I115</f>
        <v>10578.66</v>
      </c>
      <c r="D20" s="112"/>
      <c r="E20" s="24">
        <f t="shared" si="0"/>
        <v>0</v>
      </c>
      <c r="F20" s="23"/>
      <c r="G20" s="113">
        <f t="shared" si="1"/>
        <v>0</v>
      </c>
      <c r="H20" s="23"/>
      <c r="I20" s="24">
        <f t="shared" si="2"/>
        <v>0</v>
      </c>
      <c r="J20" s="23"/>
      <c r="K20" s="24">
        <f t="shared" si="3"/>
        <v>0</v>
      </c>
      <c r="L20" s="23">
        <v>1</v>
      </c>
      <c r="M20" s="24">
        <f t="shared" si="4"/>
        <v>10578.66</v>
      </c>
      <c r="N20" s="23"/>
      <c r="O20" s="24">
        <f t="shared" si="5"/>
        <v>0</v>
      </c>
    </row>
    <row r="21" spans="1:15" ht="30" customHeight="1" thickBot="1" x14ac:dyDescent="0.25">
      <c r="A21" s="36">
        <v>9</v>
      </c>
      <c r="B21" s="107" t="s">
        <v>311</v>
      </c>
      <c r="C21" s="38">
        <f>'Planilha Trecho 1'!I117</f>
        <v>3859.59</v>
      </c>
      <c r="D21" s="23"/>
      <c r="E21" s="24">
        <f t="shared" si="0"/>
        <v>0</v>
      </c>
      <c r="F21" s="23"/>
      <c r="G21" s="113">
        <f t="shared" si="1"/>
        <v>0</v>
      </c>
      <c r="H21" s="23"/>
      <c r="I21" s="24">
        <f t="shared" si="2"/>
        <v>0</v>
      </c>
      <c r="J21" s="23"/>
      <c r="K21" s="24">
        <f t="shared" si="3"/>
        <v>0</v>
      </c>
      <c r="L21" s="23">
        <v>1</v>
      </c>
      <c r="M21" s="24">
        <f t="shared" si="4"/>
        <v>3859.59</v>
      </c>
      <c r="N21" s="23"/>
      <c r="O21" s="24">
        <f t="shared" si="5"/>
        <v>0</v>
      </c>
    </row>
    <row r="22" spans="1:15" ht="15.75" x14ac:dyDescent="0.25">
      <c r="A22" s="42"/>
      <c r="B22" s="43" t="s">
        <v>27</v>
      </c>
      <c r="C22" s="44">
        <f>SUM(C13:C21)</f>
        <v>819942.35</v>
      </c>
      <c r="D22" s="45">
        <f>E22/C22</f>
        <v>0.18770451361610968</v>
      </c>
      <c r="E22" s="44">
        <f>SUM(E13:E21)</f>
        <v>153906.87999999998</v>
      </c>
      <c r="F22" s="46">
        <f>G22/C22</f>
        <v>0.16636093379004024</v>
      </c>
      <c r="G22" s="44">
        <f>SUM(G13:G21)</f>
        <v>136406.375</v>
      </c>
      <c r="H22" s="46">
        <f>I22/C22</f>
        <v>0.23558291750633445</v>
      </c>
      <c r="I22" s="44">
        <f>SUM(I13:I21)</f>
        <v>193164.41099999999</v>
      </c>
      <c r="J22" s="45">
        <f>K22/C22</f>
        <v>0.21372033533821003</v>
      </c>
      <c r="K22" s="44">
        <f>SUM(K13:K21)</f>
        <v>175238.35399999996</v>
      </c>
      <c r="L22" s="45">
        <f>M22/C22</f>
        <v>0.19663129974930554</v>
      </c>
      <c r="M22" s="44">
        <f>SUM(M13:M21)</f>
        <v>161226.32999999999</v>
      </c>
      <c r="N22" s="45">
        <f>O22/C22</f>
        <v>0</v>
      </c>
      <c r="O22" s="47">
        <f>SUM(O13:O21)</f>
        <v>0</v>
      </c>
    </row>
    <row r="23" spans="1:15" ht="16.5" thickBot="1" x14ac:dyDescent="0.3">
      <c r="A23" s="48"/>
      <c r="B23" s="187" t="s">
        <v>36</v>
      </c>
      <c r="C23" s="187"/>
      <c r="D23" s="49">
        <f>D22</f>
        <v>0.18770451361610968</v>
      </c>
      <c r="E23" s="50">
        <f>E22</f>
        <v>153906.87999999998</v>
      </c>
      <c r="F23" s="51">
        <f t="shared" ref="F23:O23" si="6">D23+F22</f>
        <v>0.35406544740614992</v>
      </c>
      <c r="G23" s="50">
        <f t="shared" si="6"/>
        <v>290313.255</v>
      </c>
      <c r="H23" s="51">
        <f t="shared" si="6"/>
        <v>0.5896483649124844</v>
      </c>
      <c r="I23" s="50">
        <f t="shared" si="6"/>
        <v>483477.66599999997</v>
      </c>
      <c r="J23" s="51">
        <f t="shared" si="6"/>
        <v>0.8033687002506944</v>
      </c>
      <c r="K23" s="50">
        <f t="shared" si="6"/>
        <v>658716.0199999999</v>
      </c>
      <c r="L23" s="51">
        <f t="shared" si="6"/>
        <v>1</v>
      </c>
      <c r="M23" s="50">
        <f t="shared" si="6"/>
        <v>819942.34999999986</v>
      </c>
      <c r="N23" s="51">
        <f t="shared" si="6"/>
        <v>1</v>
      </c>
      <c r="O23" s="52">
        <f t="shared" si="6"/>
        <v>819942.34999999986</v>
      </c>
    </row>
    <row r="24" spans="1:15" ht="15.75" x14ac:dyDescent="0.25">
      <c r="A24" s="30"/>
      <c r="B24" s="31"/>
      <c r="C24" s="32"/>
      <c r="D24" s="40"/>
      <c r="E24" s="32"/>
      <c r="F24" s="41"/>
      <c r="G24" s="32"/>
      <c r="H24" s="41"/>
      <c r="I24" s="32"/>
      <c r="J24" s="40"/>
      <c r="K24" s="32"/>
      <c r="L24" s="40"/>
      <c r="M24" s="32"/>
      <c r="N24" s="40"/>
      <c r="O24" s="32"/>
    </row>
    <row r="25" spans="1:15" ht="15.75" x14ac:dyDescent="0.25">
      <c r="A25" s="30"/>
      <c r="B25" s="31"/>
      <c r="C25" s="32"/>
      <c r="D25" s="40"/>
      <c r="E25" s="32"/>
      <c r="F25" s="41"/>
      <c r="G25" s="32"/>
      <c r="H25" s="41"/>
      <c r="I25" s="32"/>
      <c r="J25" s="40"/>
      <c r="K25" s="32"/>
      <c r="L25" s="40"/>
      <c r="M25" s="32"/>
      <c r="N25" s="40"/>
      <c r="O25" s="32"/>
    </row>
    <row r="26" spans="1:15" ht="15.75" x14ac:dyDescent="0.25">
      <c r="A26" s="30"/>
      <c r="B26" s="31"/>
      <c r="C26" s="32"/>
      <c r="D26" s="33"/>
      <c r="E26" s="32"/>
      <c r="F26" s="34"/>
      <c r="G26" s="32"/>
      <c r="H26" s="34"/>
      <c r="I26" s="32"/>
      <c r="J26" s="33"/>
      <c r="K26" s="32"/>
      <c r="L26" s="33"/>
      <c r="M26" s="32"/>
      <c r="N26" s="33"/>
      <c r="O26" s="32"/>
    </row>
  </sheetData>
  <mergeCells count="18">
    <mergeCell ref="J8:K8"/>
    <mergeCell ref="H10:I10"/>
    <mergeCell ref="J10:K10"/>
    <mergeCell ref="M7:O7"/>
    <mergeCell ref="M8:O8"/>
    <mergeCell ref="B23:C23"/>
    <mergeCell ref="A1:O1"/>
    <mergeCell ref="L10:M10"/>
    <mergeCell ref="N10:O10"/>
    <mergeCell ref="D9:J9"/>
    <mergeCell ref="A10:A11"/>
    <mergeCell ref="D10:E10"/>
    <mergeCell ref="F10:G10"/>
    <mergeCell ref="B7:I7"/>
    <mergeCell ref="J7:K7"/>
    <mergeCell ref="B8:I8"/>
    <mergeCell ref="A2:O2"/>
    <mergeCell ref="A4:O4"/>
  </mergeCells>
  <phoneticPr fontId="15" type="noConversion"/>
  <printOptions horizontalCentered="1"/>
  <pageMargins left="0.35" right="0.2" top="0.98" bottom="0.39" header="0.39" footer="0.39"/>
  <pageSetup paperSize="9" scale="60" fitToHeight="0" orientation="landscape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opLeftCell="A8" workbookViewId="0">
      <selection activeCell="K21" sqref="K21"/>
    </sheetView>
  </sheetViews>
  <sheetFormatPr defaultRowHeight="12.75" x14ac:dyDescent="0.2"/>
  <cols>
    <col min="1" max="1" width="8.42578125" customWidth="1"/>
    <col min="2" max="2" width="18.5703125" customWidth="1"/>
  </cols>
  <sheetData>
    <row r="1" spans="1:2" x14ac:dyDescent="0.2">
      <c r="A1" t="s">
        <v>44</v>
      </c>
    </row>
    <row r="3" spans="1:2" x14ac:dyDescent="0.2">
      <c r="A3" s="206" t="s">
        <v>45</v>
      </c>
      <c r="B3" s="206"/>
    </row>
    <row r="4" spans="1:2" x14ac:dyDescent="0.2">
      <c r="A4">
        <v>1</v>
      </c>
      <c r="B4" s="59">
        <v>7.37</v>
      </c>
    </row>
    <row r="5" spans="1:2" x14ac:dyDescent="0.2">
      <c r="A5">
        <v>2</v>
      </c>
      <c r="B5" s="59">
        <v>101</v>
      </c>
    </row>
    <row r="6" spans="1:2" x14ac:dyDescent="0.2">
      <c r="A6">
        <v>3</v>
      </c>
      <c r="B6" s="59">
        <v>49.99</v>
      </c>
    </row>
    <row r="7" spans="1:2" x14ac:dyDescent="0.2">
      <c r="A7">
        <v>4</v>
      </c>
      <c r="B7" s="59">
        <v>80</v>
      </c>
    </row>
    <row r="8" spans="1:2" x14ac:dyDescent="0.2">
      <c r="A8">
        <v>5</v>
      </c>
      <c r="B8" s="59">
        <v>42.18</v>
      </c>
    </row>
    <row r="9" spans="1:2" x14ac:dyDescent="0.2">
      <c r="A9">
        <v>6</v>
      </c>
      <c r="B9" s="59">
        <v>5</v>
      </c>
    </row>
    <row r="10" spans="1:2" x14ac:dyDescent="0.2">
      <c r="A10">
        <v>7</v>
      </c>
      <c r="B10" s="59">
        <v>3</v>
      </c>
    </row>
    <row r="11" spans="1:2" x14ac:dyDescent="0.2">
      <c r="A11">
        <v>8</v>
      </c>
      <c r="B11" s="59">
        <v>5</v>
      </c>
    </row>
    <row r="12" spans="1:2" x14ac:dyDescent="0.2">
      <c r="A12">
        <v>9</v>
      </c>
      <c r="B12" s="59">
        <v>3</v>
      </c>
    </row>
    <row r="13" spans="1:2" x14ac:dyDescent="0.2">
      <c r="A13" t="s">
        <v>46</v>
      </c>
      <c r="B13">
        <f>SUM(B4:B12)</f>
        <v>296.54000000000002</v>
      </c>
    </row>
    <row r="15" spans="1:2" x14ac:dyDescent="0.2">
      <c r="A15" s="206" t="s">
        <v>47</v>
      </c>
      <c r="B15" s="206"/>
    </row>
    <row r="16" spans="1:2" x14ac:dyDescent="0.2">
      <c r="B16">
        <v>235</v>
      </c>
    </row>
    <row r="17" spans="1:2" x14ac:dyDescent="0.2">
      <c r="B17">
        <v>401.9</v>
      </c>
    </row>
    <row r="18" spans="1:2" x14ac:dyDescent="0.2">
      <c r="A18" t="s">
        <v>46</v>
      </c>
      <c r="B18">
        <f>SUM(B16:B17)</f>
        <v>636.9</v>
      </c>
    </row>
    <row r="20" spans="1:2" x14ac:dyDescent="0.2">
      <c r="A20" s="206" t="s">
        <v>48</v>
      </c>
      <c r="B20" s="206"/>
    </row>
    <row r="21" spans="1:2" x14ac:dyDescent="0.2">
      <c r="B21">
        <v>1406.44</v>
      </c>
    </row>
    <row r="22" spans="1:2" x14ac:dyDescent="0.2">
      <c r="B22">
        <v>41.16</v>
      </c>
    </row>
    <row r="23" spans="1:2" x14ac:dyDescent="0.2">
      <c r="B23">
        <v>31.24</v>
      </c>
    </row>
    <row r="24" spans="1:2" x14ac:dyDescent="0.2">
      <c r="B24">
        <v>13.45</v>
      </c>
    </row>
    <row r="25" spans="1:2" x14ac:dyDescent="0.2">
      <c r="A25" t="s">
        <v>46</v>
      </c>
      <c r="B25">
        <f>SUM(B21:B24)</f>
        <v>1492.2900000000002</v>
      </c>
    </row>
    <row r="27" spans="1:2" x14ac:dyDescent="0.2">
      <c r="A27" s="206" t="s">
        <v>49</v>
      </c>
      <c r="B27" s="206"/>
    </row>
    <row r="28" spans="1:2" x14ac:dyDescent="0.2">
      <c r="B28">
        <v>1808.16</v>
      </c>
    </row>
    <row r="29" spans="1:2" x14ac:dyDescent="0.2">
      <c r="B29">
        <v>450.89</v>
      </c>
    </row>
    <row r="30" spans="1:2" x14ac:dyDescent="0.2">
      <c r="A30" t="s">
        <v>46</v>
      </c>
      <c r="B30">
        <f>SUM(B28:B29)</f>
        <v>2259.0500000000002</v>
      </c>
    </row>
  </sheetData>
  <mergeCells count="4">
    <mergeCell ref="A3:B3"/>
    <mergeCell ref="A15:B15"/>
    <mergeCell ref="A20:B20"/>
    <mergeCell ref="A27:B2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Trecho 1</vt:lpstr>
      <vt:lpstr>Cronograma T1</vt:lpstr>
      <vt:lpstr>Planilha1</vt:lpstr>
      <vt:lpstr>'Cronograma T1'!Area_de_impressao</vt:lpstr>
      <vt:lpstr>'Planilha Trecho 1'!Area_de_impressao</vt:lpstr>
      <vt:lpstr>'Cronograma T1'!Print_Area</vt:lpstr>
      <vt:lpstr>'Planilha Trecho 1'!Print_Area</vt:lpstr>
    </vt:vector>
  </TitlesOfParts>
  <Company>Usuario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Mario.Compras</cp:lastModifiedBy>
  <cp:lastPrinted>2021-10-08T17:13:49Z</cp:lastPrinted>
  <dcterms:created xsi:type="dcterms:W3CDTF">2000-04-11T13:27:40Z</dcterms:created>
  <dcterms:modified xsi:type="dcterms:W3CDTF">2021-10-08T17:15:30Z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1046-10.2.0.5965</vt:lpwstr>
  </property>
</Properties>
</file>