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76\documentos expedidos\2\Distrito industrial - obras - 19-07-2021\Rede de esgoto - interno\"/>
    </mc:Choice>
  </mc:AlternateContent>
  <xr:revisionPtr revIDLastSave="0" documentId="13_ncr:1_{51F93D2A-C67A-48EB-B5A6-CB66516D306C}" xr6:coauthVersionLast="47" xr6:coauthVersionMax="47" xr10:uidLastSave="{00000000-0000-0000-0000-000000000000}"/>
  <bookViews>
    <workbookView xWindow="-20610" yWindow="-90" windowWidth="20730" windowHeight="11160" xr2:uid="{00000000-000D-0000-FFFF-FFFF00000000}"/>
  </bookViews>
  <sheets>
    <sheet name="Orçamento" sheetId="1" r:id="rId1"/>
    <sheet name="cronograma" sheetId="4" r:id="rId2"/>
  </sheets>
  <definedNames>
    <definedName name="_xlnm.Print_Area" localSheetId="0">Orçamento!$A$1:$I$57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4" l="1"/>
  <c r="I38" i="1"/>
  <c r="F45" i="1"/>
  <c r="G45" i="1"/>
  <c r="I45" i="1" s="1"/>
  <c r="F33" i="1"/>
  <c r="I33" i="1" s="1"/>
  <c r="G33" i="1"/>
  <c r="L41" i="1"/>
  <c r="F32" i="1"/>
  <c r="F26" i="1" s="1"/>
  <c r="F31" i="1"/>
  <c r="F20" i="1"/>
  <c r="G20" i="1"/>
  <c r="G46" i="1"/>
  <c r="I46" i="1" s="1"/>
  <c r="G44" i="1"/>
  <c r="I44" i="1" s="1"/>
  <c r="G43" i="1"/>
  <c r="G42" i="1"/>
  <c r="G41" i="1"/>
  <c r="G40" i="1"/>
  <c r="G39" i="1"/>
  <c r="F39" i="1"/>
  <c r="F43" i="1" s="1"/>
  <c r="G26" i="1"/>
  <c r="G27" i="1"/>
  <c r="G28" i="1"/>
  <c r="G29" i="1"/>
  <c r="G30" i="1"/>
  <c r="G31" i="1"/>
  <c r="G32" i="1"/>
  <c r="G34" i="1"/>
  <c r="I34" i="1" s="1"/>
  <c r="G35" i="1"/>
  <c r="I35" i="1" s="1"/>
  <c r="G36" i="1"/>
  <c r="I36" i="1" s="1"/>
  <c r="G22" i="1"/>
  <c r="I22" i="1" s="1"/>
  <c r="G23" i="1"/>
  <c r="I23" i="1" s="1"/>
  <c r="F13" i="1"/>
  <c r="F16" i="1" s="1"/>
  <c r="G21" i="1"/>
  <c r="I21" i="1" s="1"/>
  <c r="G19" i="1"/>
  <c r="I19" i="1" s="1"/>
  <c r="G18" i="1"/>
  <c r="I18" i="1" s="1"/>
  <c r="G17" i="1"/>
  <c r="G16" i="1"/>
  <c r="G15" i="1"/>
  <c r="G14" i="1"/>
  <c r="G13" i="1"/>
  <c r="F40" i="1" l="1"/>
  <c r="I20" i="1"/>
  <c r="F27" i="1"/>
  <c r="F30" i="1"/>
  <c r="I30" i="1" s="1"/>
  <c r="I32" i="1"/>
  <c r="I26" i="1"/>
  <c r="I43" i="1"/>
  <c r="I39" i="1"/>
  <c r="F29" i="1"/>
  <c r="I29" i="1" s="1"/>
  <c r="F42" i="1"/>
  <c r="I42" i="1" s="1"/>
  <c r="I31" i="1"/>
  <c r="F14" i="1"/>
  <c r="F15" i="1" s="1"/>
  <c r="F17" i="1"/>
  <c r="I17" i="1" s="1"/>
  <c r="I16" i="1"/>
  <c r="F41" i="1" l="1"/>
  <c r="I41" i="1" s="1"/>
  <c r="I40" i="1"/>
  <c r="I27" i="1"/>
  <c r="I25" i="1" s="1"/>
  <c r="F28" i="1"/>
  <c r="I28" i="1" s="1"/>
  <c r="I15" i="1"/>
  <c r="M7" i="4" l="1"/>
  <c r="B8" i="4"/>
  <c r="B7" i="4"/>
  <c r="I14" i="1" l="1"/>
  <c r="I13" i="1"/>
  <c r="I12" i="1" l="1"/>
  <c r="I48" i="1" s="1"/>
  <c r="C13" i="4" s="1"/>
  <c r="E13" i="4" s="1"/>
  <c r="E16" i="4" s="1"/>
  <c r="C16" i="4" l="1"/>
  <c r="D16" i="4" s="1"/>
</calcChain>
</file>

<file path=xl/sharedStrings.xml><?xml version="1.0" encoding="utf-8"?>
<sst xmlns="http://schemas.openxmlformats.org/spreadsheetml/2006/main" count="172" uniqueCount="86">
  <si>
    <t>Prefeitura do Município de São Miguel Arcanjo</t>
  </si>
  <si>
    <t>PLANILHA ORÇAMENTÁRIA</t>
  </si>
  <si>
    <t>OBRA</t>
  </si>
  <si>
    <t>DATA</t>
  </si>
  <si>
    <t>LOCAL</t>
  </si>
  <si>
    <t>ÍTEM</t>
  </si>
  <si>
    <t>DESCRIÇÃO DOS SERVIÇOS</t>
  </si>
  <si>
    <t xml:space="preserve">UN </t>
  </si>
  <si>
    <t xml:space="preserve">QUANT. </t>
  </si>
  <si>
    <t>VALOR TOTAL</t>
  </si>
  <si>
    <t>1.1</t>
  </si>
  <si>
    <t>m²</t>
  </si>
  <si>
    <t>TOTAL</t>
  </si>
  <si>
    <t>Secretária de Municipal de Obras</t>
  </si>
  <si>
    <t>BDI</t>
  </si>
  <si>
    <t>1.2</t>
  </si>
  <si>
    <t>1.5</t>
  </si>
  <si>
    <t>Secretaria Municipal de Obras</t>
  </si>
  <si>
    <t>CRONOGRAMA FÍSICO FINANCEIRO</t>
  </si>
  <si>
    <t>B.D.I</t>
  </si>
  <si>
    <t>ITEM</t>
  </si>
  <si>
    <t xml:space="preserve">DISCRIMINAÇÃO  </t>
  </si>
  <si>
    <t xml:space="preserve">VALOR DOS  </t>
  </si>
  <si>
    <t>1º TRIMESTRE</t>
  </si>
  <si>
    <t>2º TRIMESTRE</t>
  </si>
  <si>
    <t>3º TRIMESTRE</t>
  </si>
  <si>
    <t>4º TRIMESTRE</t>
  </si>
  <si>
    <t>5º TRIMESTRE</t>
  </si>
  <si>
    <t>DE SERVIÇOS</t>
  </si>
  <si>
    <t>SERVIÇOS (R$)</t>
  </si>
  <si>
    <t>%</t>
  </si>
  <si>
    <t>FINANC.</t>
  </si>
  <si>
    <t>FONTE</t>
  </si>
  <si>
    <t>CÓDIGO</t>
  </si>
  <si>
    <t>POLO INDUSTRIAL NELSON JOSÉ DA SILVA - VEREADOR NELSON CARIOCA</t>
  </si>
  <si>
    <t>Locação de rede de água ou esgoto. af_10/2018</t>
  </si>
  <si>
    <t>m</t>
  </si>
  <si>
    <t>m³</t>
  </si>
  <si>
    <t>Aterro mecanizado de vala com escavadeira hidráulica (capacidade da caçamba: 0,8 m³ / potência: 111 hp), largura de 1,5 a 2,5 m, profundidade até 1,5 m, com solo argilo-arenoso. af_05/2016</t>
  </si>
  <si>
    <t>Escoramento de vala, tipo pontaleteamento, com profundidade de 0 a 1,5m largura maior ou igual a 1,5 m e menor que 2,5 m. af_08/2020</t>
  </si>
  <si>
    <t>Preparo de fundo de vala com largura maior ou igual a 1,5 m e menor que 2,5 m, com camada de brita, lançamento mecanizado. af_08/2020</t>
  </si>
  <si>
    <t>unid.</t>
  </si>
  <si>
    <t>Tampão fofo simples com base, classe d400 carga max 40 t, redondo tampa 600 
mm, rede pluvial/esgoto</t>
  </si>
  <si>
    <t>1.6</t>
  </si>
  <si>
    <t>1.7</t>
  </si>
  <si>
    <t>1.8</t>
  </si>
  <si>
    <t>1.9</t>
  </si>
  <si>
    <t>1.10</t>
  </si>
  <si>
    <t>1.11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</si>
  <si>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</si>
  <si>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</si>
  <si>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</si>
  <si>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</si>
  <si>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</si>
  <si>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</si>
  <si>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</si>
  <si>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</si>
  <si>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</si>
  <si>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</si>
  <si>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</si>
  <si>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P. UNIT C/ BDI</t>
  </si>
  <si>
    <t>P. UNIT S/ BDI</t>
  </si>
  <si>
    <t>ESCAVAÇÃO MECANIZADA DE VALA COM PROF. ATÉ 1,5 M(MÉDIA ENTRE MONTANTE E JUSANTE/UMA COMPOSIÇÃO POR TRECHO), COM ESCAVADEIRA HIDRÁULICA (0,8 M3), LARG. DE 1,5M A 2,5 M, EM SOLO DE 1A CATEGORIA, LOCAIS COM BAIXO NÍVEL DE INTERFERÊNCIA. AF_02/2021</t>
  </si>
  <si>
    <t>REDE COLETORA DE ESGOTO - REDES INTERNAS</t>
  </si>
  <si>
    <t>1.3</t>
  </si>
  <si>
    <t>1.4</t>
  </si>
  <si>
    <t>REDE COLETORA DE ESGOTO - INTERNA</t>
  </si>
  <si>
    <t>SINAPI</t>
  </si>
  <si>
    <t>Junta argamassada entre tubo dn 150 mm e o poço de visita/ caixa de concreto ou alvenaria em redes de esgoto. af_01/2021</t>
  </si>
  <si>
    <t>Tubo de pvc para rede coletora de esgoto de parede maciça, dn 150 mm, junta elástica - 
fornecimento e assentamento. af_01/2021</t>
  </si>
  <si>
    <t>Poço de inspeção circular para esgoto, em concreto pré-moldado, diâmetro interno = 0,6 m, profundidade = 1,5 m, excluindo tampão. af_12/2020</t>
  </si>
  <si>
    <t>Base para poço de visita circular para esgoto, em concreto pré-moldado, diâmetro interno = 0,8 m, profundidade = 1,45 m, excluindo tampão. af_12/2020</t>
  </si>
  <si>
    <t>REDE EMISSÁRIO DE ESGOTO - INTERNA</t>
  </si>
  <si>
    <t>REDE DE RECALQUE - INTERNA</t>
  </si>
  <si>
    <t>SABESP</t>
  </si>
  <si>
    <t>Ancoragem em concreto para peças, diâmetro de 150mm</t>
  </si>
  <si>
    <t>3.1</t>
  </si>
  <si>
    <t>3.2</t>
  </si>
  <si>
    <t>3.3</t>
  </si>
  <si>
    <t>3.4</t>
  </si>
  <si>
    <t>3.5</t>
  </si>
  <si>
    <t>3.6</t>
  </si>
  <si>
    <t>3.8</t>
  </si>
  <si>
    <t>90734</t>
  </si>
  <si>
    <t>ASSENTAMENTO DE TUBO DE PVC PARA REDE COLETORA DE ESGOTO DE PAREDE MACIÇA, DN 150 MM, JUNTA ELÁSTICA,  (NÃO INCLUI FORNECIMENTO). AF_01/2021</t>
  </si>
  <si>
    <t>SINAPI 06/2021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</si>
</sst>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_(&quot;R$&quot;* #,##0.00_);_(&quot;R$&quot;* \(#,##0.00\);_(&quot;R$&quot;* &quot;-&quot;??_);_(@_)"/>
    <numFmt numFmtId="168" formatCode="0.00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Courier"/>
      <family val="3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Calibri"/>
      <family val="2"/>
      <scheme val="minor"/>
    </font>
    <font>
      <sz val="14"/>
      <name val="Arial"/>
      <family val="2"/>
    </font>
    <font>
      <sz val="10"/>
      <name val="Courier"/>
      <family val="2"/>
    </font>
    <font>
      <sz val="12"/>
      <color rgb="FF000000"/>
      <name val="Arial"/>
      <family val="2"/>
    </font>
    <font>
      <sz val="12"/>
      <color theme="1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000000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9" fillId="0" borderId="0"/>
    <xf numFmtId="0" fontId="12" fillId="0" borderId="0"/>
    <xf numFmtId="0" fontId="12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4" fillId="0" borderId="0"/>
    <xf numFmtId="43" fontId="2" fillId="0" borderId="0" applyFont="0" applyFill="0" applyBorder="0" applyAlignment="0" applyProtection="0"/>
  </cellStyleXfs>
  <cellXfs count="206">
    <xf numFmtId="0" fontId="0" fillId="0" borderId="0" xfId="0"/>
    <xf numFmtId="10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166" fontId="4" fillId="0" borderId="0" xfId="0" applyNumberFormat="1" applyFont="1" applyFill="1" applyBorder="1"/>
    <xf numFmtId="0" fontId="4" fillId="0" borderId="0" xfId="0" applyFont="1" applyFill="1" applyBorder="1"/>
    <xf numFmtId="0" fontId="8" fillId="0" borderId="0" xfId="0" applyFont="1" applyFill="1" applyBorder="1" applyAlignment="1">
      <alignment vertical="center" wrapText="1"/>
    </xf>
    <xf numFmtId="2" fontId="4" fillId="0" borderId="0" xfId="6" applyNumberFormat="1" applyFont="1" applyFill="1" applyBorder="1" applyAlignment="1" applyProtection="1">
      <alignment horizontal="left" vertical="center" wrapText="1"/>
    </xf>
    <xf numFmtId="2" fontId="4" fillId="0" borderId="0" xfId="6" applyNumberFormat="1" applyFont="1" applyFill="1" applyBorder="1" applyAlignment="1">
      <alignment horizontal="center" vertical="center" wrapText="1"/>
    </xf>
    <xf numFmtId="4" fontId="4" fillId="0" borderId="0" xfId="6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center"/>
    </xf>
    <xf numFmtId="165" fontId="4" fillId="0" borderId="0" xfId="1" applyNumberFormat="1" applyFont="1" applyFill="1" applyBorder="1"/>
    <xf numFmtId="4" fontId="2" fillId="0" borderId="0" xfId="1" applyNumberFormat="1" applyFont="1" applyFill="1" applyBorder="1" applyAlignment="1">
      <alignment horizontal="right" vertical="center" wrapText="1"/>
    </xf>
    <xf numFmtId="4" fontId="2" fillId="0" borderId="10" xfId="1" applyNumberFormat="1" applyFont="1" applyFill="1" applyBorder="1" applyAlignment="1">
      <alignment horizontal="right" vertical="center" wrapText="1"/>
    </xf>
    <xf numFmtId="4" fontId="2" fillId="0" borderId="0" xfId="6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165" fontId="7" fillId="0" borderId="1" xfId="1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/>
    </xf>
    <xf numFmtId="166" fontId="4" fillId="0" borderId="10" xfId="0" applyNumberFormat="1" applyFont="1" applyFill="1" applyBorder="1"/>
    <xf numFmtId="0" fontId="7" fillId="2" borderId="1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167" fontId="10" fillId="2" borderId="1" xfId="2" applyNumberFormat="1" applyFont="1" applyFill="1" applyBorder="1" applyAlignment="1">
      <alignment horizontal="center" vertical="center" wrapText="1"/>
    </xf>
    <xf numFmtId="167" fontId="7" fillId="3" borderId="1" xfId="2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center"/>
    </xf>
    <xf numFmtId="165" fontId="10" fillId="2" borderId="6" xfId="0" applyNumberFormat="1" applyFont="1" applyFill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center" vertical="center"/>
    </xf>
    <xf numFmtId="165" fontId="10" fillId="0" borderId="0" xfId="1" applyNumberFormat="1" applyFont="1" applyFill="1" applyBorder="1" applyAlignment="1">
      <alignment horizontal="center" vertical="center"/>
    </xf>
    <xf numFmtId="166" fontId="10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10" fillId="0" borderId="4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wrapText="1"/>
    </xf>
    <xf numFmtId="166" fontId="6" fillId="2" borderId="1" xfId="0" applyNumberFormat="1" applyFont="1" applyFill="1" applyBorder="1" applyAlignment="1">
      <alignment horizontal="center" vertical="center"/>
    </xf>
    <xf numFmtId="166" fontId="4" fillId="0" borderId="12" xfId="0" applyNumberFormat="1" applyFont="1" applyFill="1" applyBorder="1"/>
    <xf numFmtId="166" fontId="4" fillId="0" borderId="13" xfId="0" applyNumberFormat="1" applyFont="1" applyFill="1" applyBorder="1"/>
    <xf numFmtId="0" fontId="7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center" wrapText="1"/>
    </xf>
    <xf numFmtId="165" fontId="7" fillId="0" borderId="4" xfId="0" applyNumberFormat="1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166" fontId="10" fillId="0" borderId="12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44" fontId="10" fillId="0" borderId="1" xfId="2" applyFont="1" applyFill="1" applyBorder="1" applyAlignment="1">
      <alignment horizontal="center" vertical="center"/>
    </xf>
    <xf numFmtId="166" fontId="2" fillId="0" borderId="0" xfId="26" applyNumberFormat="1" applyFont="1" applyFill="1" applyBorder="1" applyAlignment="1">
      <alignment horizontal="right" vertical="center" wrapText="1"/>
    </xf>
    <xf numFmtId="166" fontId="2" fillId="0" borderId="0" xfId="0" applyNumberFormat="1" applyFont="1" applyFill="1" applyBorder="1"/>
    <xf numFmtId="0" fontId="8" fillId="0" borderId="0" xfId="0" applyFont="1" applyFill="1" applyBorder="1" applyAlignment="1">
      <alignment vertical="center" wrapText="1"/>
    </xf>
    <xf numFmtId="10" fontId="2" fillId="0" borderId="0" xfId="0" applyNumberFormat="1" applyFont="1" applyFill="1" applyBorder="1"/>
    <xf numFmtId="2" fontId="2" fillId="0" borderId="0" xfId="6" applyNumberFormat="1" applyFont="1" applyFill="1" applyBorder="1" applyAlignment="1" applyProtection="1">
      <alignment horizontal="left" vertical="center" wrapText="1"/>
    </xf>
    <xf numFmtId="2" fontId="2" fillId="0" borderId="0" xfId="6" applyNumberFormat="1" applyFont="1" applyFill="1" applyBorder="1" applyAlignment="1">
      <alignment horizontal="center" vertical="center" wrapText="1"/>
    </xf>
    <xf numFmtId="4" fontId="2" fillId="0" borderId="0" xfId="6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/>
    </xf>
    <xf numFmtId="43" fontId="2" fillId="0" borderId="0" xfId="26" applyNumberFormat="1" applyFont="1" applyFill="1" applyBorder="1"/>
    <xf numFmtId="4" fontId="2" fillId="0" borderId="0" xfId="26" applyNumberFormat="1" applyFont="1" applyFill="1" applyBorder="1" applyAlignment="1">
      <alignment horizontal="right" vertical="center" wrapText="1"/>
    </xf>
    <xf numFmtId="4" fontId="2" fillId="0" borderId="10" xfId="26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/>
    </xf>
    <xf numFmtId="166" fontId="2" fillId="0" borderId="10" xfId="0" applyNumberFormat="1" applyFont="1" applyFill="1" applyBorder="1"/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wrapText="1"/>
    </xf>
    <xf numFmtId="2" fontId="8" fillId="0" borderId="1" xfId="18" applyNumberFormat="1" applyFont="1" applyBorder="1" applyAlignment="1">
      <alignment horizontal="right" vertical="center" wrapText="1"/>
    </xf>
    <xf numFmtId="2" fontId="10" fillId="0" borderId="1" xfId="18" applyNumberFormat="1" applyFont="1" applyBorder="1" applyAlignment="1">
      <alignment horizontal="left" vertical="center" wrapText="1"/>
    </xf>
    <xf numFmtId="0" fontId="7" fillId="0" borderId="1" xfId="18" applyFont="1" applyBorder="1" applyAlignment="1">
      <alignment horizontal="center" vertical="center"/>
    </xf>
    <xf numFmtId="166" fontId="7" fillId="0" borderId="1" xfId="18" applyNumberFormat="1" applyFont="1" applyBorder="1" applyAlignment="1">
      <alignment horizontal="center" vertical="center"/>
    </xf>
    <xf numFmtId="2" fontId="10" fillId="0" borderId="1" xfId="18" applyNumberFormat="1" applyFont="1" applyBorder="1" applyAlignment="1">
      <alignment horizontal="left" wrapText="1"/>
    </xf>
    <xf numFmtId="166" fontId="10" fillId="0" borderId="1" xfId="18" applyNumberFormat="1" applyFont="1" applyBorder="1" applyAlignment="1">
      <alignment horizontal="right"/>
    </xf>
    <xf numFmtId="9" fontId="10" fillId="0" borderId="1" xfId="21" applyFont="1" applyBorder="1" applyAlignment="1">
      <alignment horizontal="center"/>
    </xf>
    <xf numFmtId="166" fontId="10" fillId="0" borderId="1" xfId="18" applyNumberFormat="1" applyFont="1" applyBorder="1"/>
    <xf numFmtId="0" fontId="10" fillId="0" borderId="1" xfId="18" applyFont="1" applyBorder="1" applyAlignment="1">
      <alignment horizontal="center"/>
    </xf>
    <xf numFmtId="0" fontId="2" fillId="0" borderId="0" xfId="18" applyBorder="1" applyAlignment="1">
      <alignment horizontal="center"/>
    </xf>
    <xf numFmtId="0" fontId="5" fillId="0" borderId="0" xfId="18" applyFont="1" applyBorder="1"/>
    <xf numFmtId="0" fontId="2" fillId="0" borderId="0" xfId="18" applyBorder="1"/>
    <xf numFmtId="166" fontId="2" fillId="0" borderId="0" xfId="18" applyNumberFormat="1" applyBorder="1"/>
    <xf numFmtId="2" fontId="2" fillId="0" borderId="0" xfId="36" applyNumberFormat="1" applyFont="1" applyBorder="1" applyAlignment="1">
      <alignment horizontal="left" vertical="center" wrapText="1"/>
    </xf>
    <xf numFmtId="0" fontId="2" fillId="0" borderId="0" xfId="18" applyBorder="1" applyAlignment="1">
      <alignment horizontal="center" vertical="center" wrapText="1"/>
    </xf>
    <xf numFmtId="166" fontId="2" fillId="0" borderId="0" xfId="33" applyNumberFormat="1" applyFont="1" applyBorder="1" applyAlignment="1">
      <alignment horizontal="right" vertical="center" wrapText="1"/>
    </xf>
    <xf numFmtId="39" fontId="2" fillId="0" borderId="0" xfId="18" applyNumberFormat="1" applyBorder="1"/>
    <xf numFmtId="10" fontId="2" fillId="0" borderId="0" xfId="18" applyNumberFormat="1" applyBorder="1"/>
    <xf numFmtId="43" fontId="13" fillId="0" borderId="0" xfId="18" applyNumberFormat="1" applyFont="1" applyBorder="1"/>
    <xf numFmtId="14" fontId="7" fillId="0" borderId="1" xfId="18" applyNumberFormat="1" applyFont="1" applyBorder="1" applyAlignment="1">
      <alignment horizontal="center" vertical="center"/>
    </xf>
    <xf numFmtId="10" fontId="7" fillId="0" borderId="1" xfId="18" applyNumberFormat="1" applyFont="1" applyBorder="1" applyAlignment="1">
      <alignment horizontal="center" vertical="center"/>
    </xf>
    <xf numFmtId="2" fontId="8" fillId="0" borderId="1" xfId="18" applyNumberFormat="1" applyFont="1" applyBorder="1" applyAlignment="1">
      <alignment horizontal="center" wrapText="1"/>
    </xf>
    <xf numFmtId="166" fontId="8" fillId="0" borderId="1" xfId="18" applyNumberFormat="1" applyFont="1" applyBorder="1" applyAlignment="1">
      <alignment horizontal="center"/>
    </xf>
    <xf numFmtId="166" fontId="8" fillId="0" borderId="1" xfId="18" applyNumberFormat="1" applyFont="1" applyBorder="1" applyAlignment="1">
      <alignment horizontal="center" vertical="center"/>
    </xf>
    <xf numFmtId="0" fontId="10" fillId="0" borderId="1" xfId="18" applyFont="1" applyBorder="1"/>
    <xf numFmtId="0" fontId="7" fillId="0" borderId="1" xfId="18" applyFont="1" applyBorder="1"/>
    <xf numFmtId="2" fontId="8" fillId="0" borderId="1" xfId="18" applyNumberFormat="1" applyFont="1" applyBorder="1" applyAlignment="1">
      <alignment horizontal="center" vertical="center" wrapText="1"/>
    </xf>
    <xf numFmtId="166" fontId="8" fillId="0" borderId="1" xfId="18" applyNumberFormat="1" applyFont="1" applyBorder="1" applyAlignment="1">
      <alignment horizontal="right" vertical="center" wrapText="1"/>
    </xf>
    <xf numFmtId="166" fontId="8" fillId="0" borderId="1" xfId="18" applyNumberFormat="1" applyFont="1" applyBorder="1" applyAlignment="1">
      <alignment horizontal="center" vertical="center" wrapText="1"/>
    </xf>
    <xf numFmtId="0" fontId="10" fillId="0" borderId="1" xfId="18" applyFont="1" applyBorder="1" applyAlignment="1">
      <alignment horizontal="center" vertical="center" wrapText="1"/>
    </xf>
    <xf numFmtId="166" fontId="10" fillId="0" borderId="1" xfId="18" applyNumberFormat="1" applyFont="1" applyBorder="1" applyAlignment="1">
      <alignment horizontal="right" vertical="center" wrapText="1"/>
    </xf>
    <xf numFmtId="9" fontId="10" fillId="0" borderId="1" xfId="21" applyFont="1" applyBorder="1" applyAlignment="1">
      <alignment horizontal="center" vertical="center" wrapText="1"/>
    </xf>
    <xf numFmtId="166" fontId="10" fillId="0" borderId="1" xfId="18" applyNumberFormat="1" applyFont="1" applyBorder="1" applyAlignment="1">
      <alignment vertical="center" wrapText="1"/>
    </xf>
    <xf numFmtId="2" fontId="7" fillId="0" borderId="1" xfId="18" applyNumberFormat="1" applyFont="1" applyBorder="1" applyAlignment="1">
      <alignment horizontal="center" vertical="center" wrapText="1"/>
    </xf>
    <xf numFmtId="168" fontId="7" fillId="0" borderId="1" xfId="21" applyNumberFormat="1" applyFont="1" applyBorder="1" applyAlignment="1">
      <alignment horizontal="center" vertical="center"/>
    </xf>
    <xf numFmtId="0" fontId="8" fillId="0" borderId="5" xfId="18" applyFont="1" applyBorder="1"/>
    <xf numFmtId="0" fontId="8" fillId="0" borderId="4" xfId="18" applyFont="1" applyBorder="1" applyAlignment="1">
      <alignment horizontal="right" wrapText="1"/>
    </xf>
    <xf numFmtId="166" fontId="2" fillId="0" borderId="4" xfId="18" applyNumberFormat="1" applyBorder="1"/>
    <xf numFmtId="166" fontId="2" fillId="0" borderId="11" xfId="18" applyNumberFormat="1" applyBorder="1"/>
    <xf numFmtId="0" fontId="2" fillId="0" borderId="8" xfId="18" applyBorder="1" applyAlignment="1">
      <alignment horizontal="center"/>
    </xf>
    <xf numFmtId="0" fontId="2" fillId="0" borderId="12" xfId="18" applyBorder="1"/>
    <xf numFmtId="166" fontId="2" fillId="0" borderId="10" xfId="18" applyNumberFormat="1" applyBorder="1"/>
    <xf numFmtId="0" fontId="2" fillId="0" borderId="10" xfId="18" applyBorder="1"/>
    <xf numFmtId="0" fontId="2" fillId="0" borderId="13" xfId="18" applyBorder="1"/>
    <xf numFmtId="0" fontId="2" fillId="0" borderId="5" xfId="18" applyBorder="1" applyAlignment="1">
      <alignment horizontal="center"/>
    </xf>
    <xf numFmtId="0" fontId="3" fillId="0" borderId="11" xfId="18" applyFont="1" applyBorder="1"/>
    <xf numFmtId="0" fontId="3" fillId="0" borderId="12" xfId="18" applyFont="1" applyBorder="1"/>
    <xf numFmtId="0" fontId="5" fillId="0" borderId="12" xfId="18" applyFont="1" applyBorder="1"/>
    <xf numFmtId="0" fontId="6" fillId="0" borderId="12" xfId="18" applyFont="1" applyBorder="1"/>
    <xf numFmtId="0" fontId="2" fillId="0" borderId="9" xfId="18" applyBorder="1" applyAlignment="1">
      <alignment horizontal="center"/>
    </xf>
    <xf numFmtId="0" fontId="2" fillId="0" borderId="10" xfId="18" applyBorder="1" applyAlignment="1">
      <alignment horizontal="center"/>
    </xf>
    <xf numFmtId="0" fontId="2" fillId="0" borderId="10" xfId="18" applyBorder="1" applyAlignment="1">
      <alignment wrapText="1"/>
    </xf>
    <xf numFmtId="0" fontId="2" fillId="0" borderId="13" xfId="18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2" fontId="16" fillId="0" borderId="1" xfId="0" applyNumberFormat="1" applyFont="1" applyFill="1" applyBorder="1" applyAlignment="1">
      <alignment horizontal="center" vertical="center"/>
    </xf>
    <xf numFmtId="2" fontId="15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65" fontId="10" fillId="2" borderId="1" xfId="0" applyNumberFormat="1" applyFont="1" applyFill="1" applyBorder="1" applyAlignment="1">
      <alignment horizontal="center" vertical="center"/>
    </xf>
    <xf numFmtId="167" fontId="7" fillId="2" borderId="1" xfId="2" applyNumberFormat="1" applyFont="1" applyFill="1" applyBorder="1" applyAlignment="1">
      <alignment horizontal="center" vertical="center"/>
    </xf>
    <xf numFmtId="44" fontId="11" fillId="0" borderId="1" xfId="2" applyFont="1" applyFill="1" applyBorder="1" applyAlignment="1">
      <alignment horizontal="center" vertical="center" wrapText="1"/>
    </xf>
    <xf numFmtId="44" fontId="16" fillId="0" borderId="1" xfId="2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2" fontId="10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49" fontId="15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2" fontId="16" fillId="0" borderId="1" xfId="0" applyNumberFormat="1" applyFont="1" applyBorder="1" applyAlignment="1">
      <alignment horizontal="center" vertical="center"/>
    </xf>
    <xf numFmtId="2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4" fontId="10" fillId="0" borderId="1" xfId="2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 wrapText="1"/>
    </xf>
    <xf numFmtId="44" fontId="16" fillId="0" borderId="1" xfId="2" applyFont="1" applyBorder="1" applyAlignment="1">
      <alignment horizontal="center" vertical="center" wrapText="1"/>
    </xf>
    <xf numFmtId="44" fontId="10" fillId="0" borderId="1" xfId="2" applyFont="1" applyBorder="1" applyAlignment="1">
      <alignment horizontal="center" vertical="center" wrapText="1"/>
    </xf>
    <xf numFmtId="44" fontId="16" fillId="0" borderId="0" xfId="2" applyFont="1" applyAlignment="1">
      <alignment horizontal="center" vertical="center" wrapText="1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166" fontId="6" fillId="2" borderId="2" xfId="0" applyNumberFormat="1" applyFont="1" applyFill="1" applyBorder="1" applyAlignment="1">
      <alignment horizontal="right" vertical="center"/>
    </xf>
    <xf numFmtId="166" fontId="6" fillId="2" borderId="7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2" fontId="8" fillId="0" borderId="2" xfId="18" applyNumberFormat="1" applyFont="1" applyBorder="1" applyAlignment="1">
      <alignment horizontal="center"/>
    </xf>
    <xf numFmtId="2" fontId="8" fillId="0" borderId="7" xfId="18" applyNumberFormat="1" applyFont="1" applyBorder="1" applyAlignment="1">
      <alignment horizontal="center"/>
    </xf>
    <xf numFmtId="2" fontId="8" fillId="0" borderId="3" xfId="18" applyNumberFormat="1" applyFont="1" applyBorder="1" applyAlignment="1">
      <alignment horizontal="center"/>
    </xf>
    <xf numFmtId="166" fontId="8" fillId="0" borderId="1" xfId="18" applyNumberFormat="1" applyFont="1" applyBorder="1" applyAlignment="1">
      <alignment horizontal="center" vertical="center"/>
    </xf>
    <xf numFmtId="0" fontId="3" fillId="0" borderId="4" xfId="18" applyFont="1" applyBorder="1" applyAlignment="1">
      <alignment horizontal="center"/>
    </xf>
    <xf numFmtId="0" fontId="3" fillId="0" borderId="0" xfId="18" applyFont="1" applyBorder="1" applyAlignment="1">
      <alignment horizontal="center"/>
    </xf>
    <xf numFmtId="0" fontId="6" fillId="0" borderId="0" xfId="18" applyFont="1" applyBorder="1" applyAlignment="1">
      <alignment horizontal="center"/>
    </xf>
    <xf numFmtId="0" fontId="7" fillId="0" borderId="1" xfId="18" applyFont="1" applyBorder="1" applyAlignment="1">
      <alignment horizontal="center" vertical="center"/>
    </xf>
    <xf numFmtId="0" fontId="7" fillId="0" borderId="1" xfId="18" applyFont="1" applyBorder="1" applyAlignment="1">
      <alignment horizontal="center" vertical="center" wrapText="1"/>
    </xf>
    <xf numFmtId="2" fontId="7" fillId="0" borderId="1" xfId="18" applyNumberFormat="1" applyFont="1" applyBorder="1" applyAlignment="1">
      <alignment horizontal="center" vertical="center"/>
    </xf>
    <xf numFmtId="0" fontId="7" fillId="0" borderId="1" xfId="18" applyFont="1" applyBorder="1" applyAlignment="1">
      <alignment horizontal="center"/>
    </xf>
    <xf numFmtId="2" fontId="8" fillId="0" borderId="1" xfId="18" applyNumberFormat="1" applyFont="1" applyBorder="1" applyAlignment="1">
      <alignment horizontal="center" vertical="center"/>
    </xf>
  </cellXfs>
  <cellStyles count="38">
    <cellStyle name="Moeda" xfId="2" builtinId="4"/>
    <cellStyle name="Moeda 2" xfId="3" xr:uid="{00000000-0005-0000-0000-000001000000}"/>
    <cellStyle name="Moeda 2 2" xfId="14" xr:uid="{00000000-0005-0000-0000-000002000000}"/>
    <cellStyle name="Moeda 2 3" xfId="27" xr:uid="{3751BFF7-48C1-419A-8A20-2ECBE63F7F02}"/>
    <cellStyle name="Moeda 3" xfId="13" xr:uid="{00000000-0005-0000-0000-000003000000}"/>
    <cellStyle name="Moeda 3 2" xfId="31" xr:uid="{05A260FA-5866-43F8-8980-BFB47A6226ED}"/>
    <cellStyle name="Normal" xfId="0" builtinId="0"/>
    <cellStyle name="Normal 2" xfId="4" xr:uid="{00000000-0005-0000-0000-000005000000}"/>
    <cellStyle name="Normal 2 2" xfId="8" xr:uid="{00000000-0005-0000-0000-000006000000}"/>
    <cellStyle name="Normal 2 2 2" xfId="16" xr:uid="{00000000-0005-0000-0000-000007000000}"/>
    <cellStyle name="Normal 2 3" xfId="17" xr:uid="{00000000-0005-0000-0000-000008000000}"/>
    <cellStyle name="Normal 2 4" xfId="18" xr:uid="{00000000-0005-0000-0000-000009000000}"/>
    <cellStyle name="Normal 2 5" xfId="15" xr:uid="{00000000-0005-0000-0000-00000A000000}"/>
    <cellStyle name="Normal 3" xfId="7" xr:uid="{00000000-0005-0000-0000-00000B000000}"/>
    <cellStyle name="Normal 3 2" xfId="19" xr:uid="{00000000-0005-0000-0000-00000C000000}"/>
    <cellStyle name="Normal 4" xfId="12" xr:uid="{00000000-0005-0000-0000-00000D000000}"/>
    <cellStyle name="Normal_Caragua1" xfId="6" xr:uid="{00000000-0005-0000-0000-00000E000000}"/>
    <cellStyle name="Normal_Caragua1 2" xfId="36" xr:uid="{72EC3105-C691-4C3A-BC39-ACA575FC6573}"/>
    <cellStyle name="Porcentagem 2" xfId="21" xr:uid="{00000000-0005-0000-0000-00000F000000}"/>
    <cellStyle name="Porcentagem 3" xfId="20" xr:uid="{00000000-0005-0000-0000-000010000000}"/>
    <cellStyle name="Vírgula" xfId="1" builtinId="3"/>
    <cellStyle name="Vírgula 2" xfId="5" xr:uid="{00000000-0005-0000-0000-000012000000}"/>
    <cellStyle name="Vírgula 2 2" xfId="9" xr:uid="{00000000-0005-0000-0000-000013000000}"/>
    <cellStyle name="Vírgula 2 2 2" xfId="28" xr:uid="{61DBE63F-C387-4F7F-AC89-A2FC7687E9EF}"/>
    <cellStyle name="Vírgula 2 3" xfId="10" xr:uid="{00000000-0005-0000-0000-000014000000}"/>
    <cellStyle name="Vírgula 2 3 2" xfId="29" xr:uid="{04411101-D4BB-4932-90B1-9DF9BC46BB0D}"/>
    <cellStyle name="Vírgula 2 4" xfId="23" xr:uid="{00000000-0005-0000-0000-000015000000}"/>
    <cellStyle name="Vírgula 2 4 2" xfId="33" xr:uid="{1D26D716-59E1-4DD6-89A4-CBF8A16446B0}"/>
    <cellStyle name="Vírgula 2 5" xfId="25" xr:uid="{00000000-0005-0000-0000-000016000000}"/>
    <cellStyle name="Vírgula 2 5 2" xfId="35" xr:uid="{405CEAF1-0761-4E1C-B4ED-47195DEF8F10}"/>
    <cellStyle name="Vírgula 2 6" xfId="37" xr:uid="{D7B0039C-4349-4AA7-869B-64B4888235C1}"/>
    <cellStyle name="Vírgula 3" xfId="11" xr:uid="{00000000-0005-0000-0000-000017000000}"/>
    <cellStyle name="Vírgula 3 2" xfId="24" xr:uid="{00000000-0005-0000-0000-000018000000}"/>
    <cellStyle name="Vírgula 3 2 2" xfId="34" xr:uid="{9C1EBCBB-E212-498C-A1CA-08D31D98E33A}"/>
    <cellStyle name="Vírgula 3 3" xfId="30" xr:uid="{0B61322D-AC61-46DF-8C4F-FA3D05266847}"/>
    <cellStyle name="Vírgula 4" xfId="22" xr:uid="{00000000-0005-0000-0000-000019000000}"/>
    <cellStyle name="Vírgula 4 2" xfId="32" xr:uid="{EA4ADF7E-585E-49B5-88F6-FFF3D66531CF}"/>
    <cellStyle name="Vírgula 5" xfId="26" xr:uid="{78787F94-BB25-4E84-A4E8-1B623852DE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554182</xdr:colOff>
      <xdr:row>0</xdr:row>
      <xdr:rowOff>114300</xdr:rowOff>
    </xdr:from>
    <xdr:to>
      <xdr:col>1</xdr:col>
      <xdr:colOff>1073727</xdr:colOff>
      <xdr:row>5</xdr:row>
      <xdr:rowOff>19050</xdr:rowOff>
    </xdr:to>
    <xdr:pic>
      <xdr:nvPicPr>
        <xdr:cNvPr id="5" name="Picture 1">
          <a:extLst>
            <a:ext uri="{FF2B5EF4-FFF2-40B4-BE49-F238E27FC236}">
              <a16:creationId xmlns:a16="http://schemas.microsoft.com/office/drawing/2014/main" id="{D7B95062-E820-4ECA-B869-EEA1D0FD05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182" y="114300"/>
          <a:ext cx="1194954" cy="9611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907672</xdr:colOff>
      <xdr:row>49</xdr:row>
      <xdr:rowOff>1</xdr:rowOff>
    </xdr:from>
    <xdr:to>
      <xdr:col>3</xdr:col>
      <xdr:colOff>2958348</xdr:colOff>
      <xdr:row>54</xdr:row>
      <xdr:rowOff>123265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AD33E76C-9BEF-4FC6-9F41-CDA72F758960}"/>
            </a:ext>
          </a:extLst>
        </xdr:cNvPr>
        <xdr:cNvSpPr txBox="1"/>
      </xdr:nvSpPr>
      <xdr:spPr>
        <a:xfrm>
          <a:off x="1460122" y="10496551"/>
          <a:ext cx="3307976" cy="932889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____________________________________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PAULO RICARDO DA SILVA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Prefeito Municipal</a:t>
          </a:r>
        </a:p>
      </xdr:txBody>
    </xdr:sp>
    <xdr:clientData/>
  </xdr:twoCellAnchor>
  <xdr:twoCellAnchor>
    <xdr:from>
      <xdr:col>3</xdr:col>
      <xdr:colOff>4773704</xdr:colOff>
      <xdr:row>49</xdr:row>
      <xdr:rowOff>11201</xdr:rowOff>
    </xdr:from>
    <xdr:to>
      <xdr:col>7</xdr:col>
      <xdr:colOff>0</xdr:colOff>
      <xdr:row>54</xdr:row>
      <xdr:rowOff>100846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B29860AC-C32E-4A8B-A538-E4A23E4D4685}"/>
            </a:ext>
          </a:extLst>
        </xdr:cNvPr>
        <xdr:cNvSpPr txBox="1"/>
      </xdr:nvSpPr>
      <xdr:spPr>
        <a:xfrm>
          <a:off x="6583454" y="10507751"/>
          <a:ext cx="3317503" cy="899270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__________________________________</a:t>
          </a:r>
        </a:p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FELIPE MARQUES DA SILVA</a:t>
          </a:r>
        </a:p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Secretaria Municipal de Obras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56171</xdr:colOff>
      <xdr:row>19</xdr:row>
      <xdr:rowOff>0</xdr:rowOff>
    </xdr:from>
    <xdr:to>
      <xdr:col>3</xdr:col>
      <xdr:colOff>586740</xdr:colOff>
      <xdr:row>24</xdr:row>
      <xdr:rowOff>123264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F2F88EF1-B548-48D5-B00D-A9D199314192}"/>
            </a:ext>
          </a:extLst>
        </xdr:cNvPr>
        <xdr:cNvSpPr txBox="1"/>
      </xdr:nvSpPr>
      <xdr:spPr>
        <a:xfrm>
          <a:off x="56171" y="5082540"/>
          <a:ext cx="4553929" cy="107576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____________________________________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PAULO RICARDO DA SILVA</a:t>
          </a: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Prefeito Municipal</a:t>
          </a:r>
        </a:p>
      </xdr:txBody>
    </xdr:sp>
    <xdr:clientData/>
  </xdr:twoCellAnchor>
  <xdr:twoCellAnchor>
    <xdr:from>
      <xdr:col>4</xdr:col>
      <xdr:colOff>830580</xdr:colOff>
      <xdr:row>19</xdr:row>
      <xdr:rowOff>11200</xdr:rowOff>
    </xdr:from>
    <xdr:to>
      <xdr:col>9</xdr:col>
      <xdr:colOff>220980</xdr:colOff>
      <xdr:row>24</xdr:row>
      <xdr:rowOff>100845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63F00E9C-B9B8-4CDC-9098-5D6EAF503332}"/>
            </a:ext>
          </a:extLst>
        </xdr:cNvPr>
        <xdr:cNvSpPr txBox="1"/>
      </xdr:nvSpPr>
      <xdr:spPr>
        <a:xfrm>
          <a:off x="5760720" y="5093740"/>
          <a:ext cx="3977640" cy="1042145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__________________________________</a:t>
          </a:r>
        </a:p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FELIPE MARQUES DA SILVA</a:t>
          </a:r>
        </a:p>
        <a:p>
          <a:pPr marL="0" marR="0" lvl="0" indent="0" algn="ctr" defTabSz="91440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pt-BR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+mn-ea"/>
              <a:cs typeface="+mn-cs"/>
            </a:rPr>
            <a:t>Secretaria Municipal de Obras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0"/>
  <sheetViews>
    <sheetView tabSelected="1" zoomScale="55" zoomScaleNormal="55" workbookViewId="0">
      <selection activeCell="I56" sqref="A1:I56"/>
    </sheetView>
  </sheetViews>
  <sheetFormatPr defaultRowHeight="12.75" x14ac:dyDescent="0.2"/>
  <cols>
    <col min="1" max="1" width="10.140625" style="11" customWidth="1"/>
    <col min="2" max="2" width="24.42578125" style="136" customWidth="1"/>
    <col min="3" max="3" width="18.85546875" style="18" customWidth="1"/>
    <col min="4" max="4" width="88.7109375" style="41" customWidth="1"/>
    <col min="5" max="5" width="9" style="11" customWidth="1"/>
    <col min="6" max="6" width="16.28515625" style="12" customWidth="1"/>
    <col min="7" max="7" width="19.7109375" style="12" customWidth="1"/>
    <col min="8" max="8" width="19.42578125" style="5" customWidth="1"/>
    <col min="9" max="9" width="27.7109375" style="5" customWidth="1"/>
    <col min="10" max="252" width="9.140625" style="6"/>
    <col min="253" max="253" width="8.28515625" style="6" customWidth="1"/>
    <col min="254" max="254" width="18.85546875" style="6" customWidth="1"/>
    <col min="255" max="255" width="78.85546875" style="6" customWidth="1"/>
    <col min="256" max="256" width="9" style="6" customWidth="1"/>
    <col min="257" max="257" width="16.85546875" style="6" customWidth="1"/>
    <col min="258" max="258" width="17.42578125" style="6" customWidth="1"/>
    <col min="259" max="259" width="0.28515625" style="6" customWidth="1"/>
    <col min="260" max="260" width="26.5703125" style="6" customWidth="1"/>
    <col min="261" max="261" width="22.140625" style="6" customWidth="1"/>
    <col min="262" max="262" width="27.42578125" style="6" customWidth="1"/>
    <col min="263" max="263" width="0" style="6" hidden="1" customWidth="1"/>
    <col min="264" max="264" width="15.28515625" style="6" customWidth="1"/>
    <col min="265" max="265" width="18.140625" style="6" customWidth="1"/>
    <col min="266" max="508" width="9.140625" style="6"/>
    <col min="509" max="509" width="8.28515625" style="6" customWidth="1"/>
    <col min="510" max="510" width="18.85546875" style="6" customWidth="1"/>
    <col min="511" max="511" width="78.85546875" style="6" customWidth="1"/>
    <col min="512" max="512" width="9" style="6" customWidth="1"/>
    <col min="513" max="513" width="16.85546875" style="6" customWidth="1"/>
    <col min="514" max="514" width="17.42578125" style="6" customWidth="1"/>
    <col min="515" max="515" width="0.28515625" style="6" customWidth="1"/>
    <col min="516" max="516" width="26.5703125" style="6" customWidth="1"/>
    <col min="517" max="517" width="22.140625" style="6" customWidth="1"/>
    <col min="518" max="518" width="27.42578125" style="6" customWidth="1"/>
    <col min="519" max="519" width="0" style="6" hidden="1" customWidth="1"/>
    <col min="520" max="520" width="15.28515625" style="6" customWidth="1"/>
    <col min="521" max="521" width="18.140625" style="6" customWidth="1"/>
    <col min="522" max="764" width="9.140625" style="6"/>
    <col min="765" max="765" width="8.28515625" style="6" customWidth="1"/>
    <col min="766" max="766" width="18.85546875" style="6" customWidth="1"/>
    <col min="767" max="767" width="78.85546875" style="6" customWidth="1"/>
    <col min="768" max="768" width="9" style="6" customWidth="1"/>
    <col min="769" max="769" width="16.85546875" style="6" customWidth="1"/>
    <col min="770" max="770" width="17.42578125" style="6" customWidth="1"/>
    <col min="771" max="771" width="0.28515625" style="6" customWidth="1"/>
    <col min="772" max="772" width="26.5703125" style="6" customWidth="1"/>
    <col min="773" max="773" width="22.140625" style="6" customWidth="1"/>
    <col min="774" max="774" width="27.42578125" style="6" customWidth="1"/>
    <col min="775" max="775" width="0" style="6" hidden="1" customWidth="1"/>
    <col min="776" max="776" width="15.28515625" style="6" customWidth="1"/>
    <col min="777" max="777" width="18.140625" style="6" customWidth="1"/>
    <col min="778" max="1020" width="9.140625" style="6"/>
    <col min="1021" max="1021" width="8.28515625" style="6" customWidth="1"/>
    <col min="1022" max="1022" width="18.85546875" style="6" customWidth="1"/>
    <col min="1023" max="1023" width="78.85546875" style="6" customWidth="1"/>
    <col min="1024" max="1024" width="9" style="6" customWidth="1"/>
    <col min="1025" max="1025" width="16.85546875" style="6" customWidth="1"/>
    <col min="1026" max="1026" width="17.42578125" style="6" customWidth="1"/>
    <col min="1027" max="1027" width="0.28515625" style="6" customWidth="1"/>
    <col min="1028" max="1028" width="26.5703125" style="6" customWidth="1"/>
    <col min="1029" max="1029" width="22.140625" style="6" customWidth="1"/>
    <col min="1030" max="1030" width="27.42578125" style="6" customWidth="1"/>
    <col min="1031" max="1031" width="0" style="6" hidden="1" customWidth="1"/>
    <col min="1032" max="1032" width="15.28515625" style="6" customWidth="1"/>
    <col min="1033" max="1033" width="18.140625" style="6" customWidth="1"/>
    <col min="1034" max="1276" width="9.140625" style="6"/>
    <col min="1277" max="1277" width="8.28515625" style="6" customWidth="1"/>
    <col min="1278" max="1278" width="18.85546875" style="6" customWidth="1"/>
    <col min="1279" max="1279" width="78.85546875" style="6" customWidth="1"/>
    <col min="1280" max="1280" width="9" style="6" customWidth="1"/>
    <col min="1281" max="1281" width="16.85546875" style="6" customWidth="1"/>
    <col min="1282" max="1282" width="17.42578125" style="6" customWidth="1"/>
    <col min="1283" max="1283" width="0.28515625" style="6" customWidth="1"/>
    <col min="1284" max="1284" width="26.5703125" style="6" customWidth="1"/>
    <col min="1285" max="1285" width="22.140625" style="6" customWidth="1"/>
    <col min="1286" max="1286" width="27.42578125" style="6" customWidth="1"/>
    <col min="1287" max="1287" width="0" style="6" hidden="1" customWidth="1"/>
    <col min="1288" max="1288" width="15.28515625" style="6" customWidth="1"/>
    <col min="1289" max="1289" width="18.140625" style="6" customWidth="1"/>
    <col min="1290" max="1532" width="9.140625" style="6"/>
    <col min="1533" max="1533" width="8.28515625" style="6" customWidth="1"/>
    <col min="1534" max="1534" width="18.85546875" style="6" customWidth="1"/>
    <col min="1535" max="1535" width="78.85546875" style="6" customWidth="1"/>
    <col min="1536" max="1536" width="9" style="6" customWidth="1"/>
    <col min="1537" max="1537" width="16.85546875" style="6" customWidth="1"/>
    <col min="1538" max="1538" width="17.42578125" style="6" customWidth="1"/>
    <col min="1539" max="1539" width="0.28515625" style="6" customWidth="1"/>
    <col min="1540" max="1540" width="26.5703125" style="6" customWidth="1"/>
    <col min="1541" max="1541" width="22.140625" style="6" customWidth="1"/>
    <col min="1542" max="1542" width="27.42578125" style="6" customWidth="1"/>
    <col min="1543" max="1543" width="0" style="6" hidden="1" customWidth="1"/>
    <col min="1544" max="1544" width="15.28515625" style="6" customWidth="1"/>
    <col min="1545" max="1545" width="18.140625" style="6" customWidth="1"/>
    <col min="1546" max="1788" width="9.140625" style="6"/>
    <col min="1789" max="1789" width="8.28515625" style="6" customWidth="1"/>
    <col min="1790" max="1790" width="18.85546875" style="6" customWidth="1"/>
    <col min="1791" max="1791" width="78.85546875" style="6" customWidth="1"/>
    <col min="1792" max="1792" width="9" style="6" customWidth="1"/>
    <col min="1793" max="1793" width="16.85546875" style="6" customWidth="1"/>
    <col min="1794" max="1794" width="17.42578125" style="6" customWidth="1"/>
    <col min="1795" max="1795" width="0.28515625" style="6" customWidth="1"/>
    <col min="1796" max="1796" width="26.5703125" style="6" customWidth="1"/>
    <col min="1797" max="1797" width="22.140625" style="6" customWidth="1"/>
    <col min="1798" max="1798" width="27.42578125" style="6" customWidth="1"/>
    <col min="1799" max="1799" width="0" style="6" hidden="1" customWidth="1"/>
    <col min="1800" max="1800" width="15.28515625" style="6" customWidth="1"/>
    <col min="1801" max="1801" width="18.140625" style="6" customWidth="1"/>
    <col min="1802" max="2044" width="9.140625" style="6"/>
    <col min="2045" max="2045" width="8.28515625" style="6" customWidth="1"/>
    <col min="2046" max="2046" width="18.85546875" style="6" customWidth="1"/>
    <col min="2047" max="2047" width="78.85546875" style="6" customWidth="1"/>
    <col min="2048" max="2048" width="9" style="6" customWidth="1"/>
    <col min="2049" max="2049" width="16.85546875" style="6" customWidth="1"/>
    <col min="2050" max="2050" width="17.42578125" style="6" customWidth="1"/>
    <col min="2051" max="2051" width="0.28515625" style="6" customWidth="1"/>
    <col min="2052" max="2052" width="26.5703125" style="6" customWidth="1"/>
    <col min="2053" max="2053" width="22.140625" style="6" customWidth="1"/>
    <col min="2054" max="2054" width="27.42578125" style="6" customWidth="1"/>
    <col min="2055" max="2055" width="0" style="6" hidden="1" customWidth="1"/>
    <col min="2056" max="2056" width="15.28515625" style="6" customWidth="1"/>
    <col min="2057" max="2057" width="18.140625" style="6" customWidth="1"/>
    <col min="2058" max="2300" width="9.140625" style="6"/>
    <col min="2301" max="2301" width="8.28515625" style="6" customWidth="1"/>
    <col min="2302" max="2302" width="18.85546875" style="6" customWidth="1"/>
    <col min="2303" max="2303" width="78.85546875" style="6" customWidth="1"/>
    <col min="2304" max="2304" width="9" style="6" customWidth="1"/>
    <col min="2305" max="2305" width="16.85546875" style="6" customWidth="1"/>
    <col min="2306" max="2306" width="17.42578125" style="6" customWidth="1"/>
    <col min="2307" max="2307" width="0.28515625" style="6" customWidth="1"/>
    <col min="2308" max="2308" width="26.5703125" style="6" customWidth="1"/>
    <col min="2309" max="2309" width="22.140625" style="6" customWidth="1"/>
    <col min="2310" max="2310" width="27.42578125" style="6" customWidth="1"/>
    <col min="2311" max="2311" width="0" style="6" hidden="1" customWidth="1"/>
    <col min="2312" max="2312" width="15.28515625" style="6" customWidth="1"/>
    <col min="2313" max="2313" width="18.140625" style="6" customWidth="1"/>
    <col min="2314" max="2556" width="9.140625" style="6"/>
    <col min="2557" max="2557" width="8.28515625" style="6" customWidth="1"/>
    <col min="2558" max="2558" width="18.85546875" style="6" customWidth="1"/>
    <col min="2559" max="2559" width="78.85546875" style="6" customWidth="1"/>
    <col min="2560" max="2560" width="9" style="6" customWidth="1"/>
    <col min="2561" max="2561" width="16.85546875" style="6" customWidth="1"/>
    <col min="2562" max="2562" width="17.42578125" style="6" customWidth="1"/>
    <col min="2563" max="2563" width="0.28515625" style="6" customWidth="1"/>
    <col min="2564" max="2564" width="26.5703125" style="6" customWidth="1"/>
    <col min="2565" max="2565" width="22.140625" style="6" customWidth="1"/>
    <col min="2566" max="2566" width="27.42578125" style="6" customWidth="1"/>
    <col min="2567" max="2567" width="0" style="6" hidden="1" customWidth="1"/>
    <col min="2568" max="2568" width="15.28515625" style="6" customWidth="1"/>
    <col min="2569" max="2569" width="18.140625" style="6" customWidth="1"/>
    <col min="2570" max="2812" width="9.140625" style="6"/>
    <col min="2813" max="2813" width="8.28515625" style="6" customWidth="1"/>
    <col min="2814" max="2814" width="18.85546875" style="6" customWidth="1"/>
    <col min="2815" max="2815" width="78.85546875" style="6" customWidth="1"/>
    <col min="2816" max="2816" width="9" style="6" customWidth="1"/>
    <col min="2817" max="2817" width="16.85546875" style="6" customWidth="1"/>
    <col min="2818" max="2818" width="17.42578125" style="6" customWidth="1"/>
    <col min="2819" max="2819" width="0.28515625" style="6" customWidth="1"/>
    <col min="2820" max="2820" width="26.5703125" style="6" customWidth="1"/>
    <col min="2821" max="2821" width="22.140625" style="6" customWidth="1"/>
    <col min="2822" max="2822" width="27.42578125" style="6" customWidth="1"/>
    <col min="2823" max="2823" width="0" style="6" hidden="1" customWidth="1"/>
    <col min="2824" max="2824" width="15.28515625" style="6" customWidth="1"/>
    <col min="2825" max="2825" width="18.140625" style="6" customWidth="1"/>
    <col min="2826" max="3068" width="9.140625" style="6"/>
    <col min="3069" max="3069" width="8.28515625" style="6" customWidth="1"/>
    <col min="3070" max="3070" width="18.85546875" style="6" customWidth="1"/>
    <col min="3071" max="3071" width="78.85546875" style="6" customWidth="1"/>
    <col min="3072" max="3072" width="9" style="6" customWidth="1"/>
    <col min="3073" max="3073" width="16.85546875" style="6" customWidth="1"/>
    <col min="3074" max="3074" width="17.42578125" style="6" customWidth="1"/>
    <col min="3075" max="3075" width="0.28515625" style="6" customWidth="1"/>
    <col min="3076" max="3076" width="26.5703125" style="6" customWidth="1"/>
    <col min="3077" max="3077" width="22.140625" style="6" customWidth="1"/>
    <col min="3078" max="3078" width="27.42578125" style="6" customWidth="1"/>
    <col min="3079" max="3079" width="0" style="6" hidden="1" customWidth="1"/>
    <col min="3080" max="3080" width="15.28515625" style="6" customWidth="1"/>
    <col min="3081" max="3081" width="18.140625" style="6" customWidth="1"/>
    <col min="3082" max="3324" width="9.140625" style="6"/>
    <col min="3325" max="3325" width="8.28515625" style="6" customWidth="1"/>
    <col min="3326" max="3326" width="18.85546875" style="6" customWidth="1"/>
    <col min="3327" max="3327" width="78.85546875" style="6" customWidth="1"/>
    <col min="3328" max="3328" width="9" style="6" customWidth="1"/>
    <col min="3329" max="3329" width="16.85546875" style="6" customWidth="1"/>
    <col min="3330" max="3330" width="17.42578125" style="6" customWidth="1"/>
    <col min="3331" max="3331" width="0.28515625" style="6" customWidth="1"/>
    <col min="3332" max="3332" width="26.5703125" style="6" customWidth="1"/>
    <col min="3333" max="3333" width="22.140625" style="6" customWidth="1"/>
    <col min="3334" max="3334" width="27.42578125" style="6" customWidth="1"/>
    <col min="3335" max="3335" width="0" style="6" hidden="1" customWidth="1"/>
    <col min="3336" max="3336" width="15.28515625" style="6" customWidth="1"/>
    <col min="3337" max="3337" width="18.140625" style="6" customWidth="1"/>
    <col min="3338" max="3580" width="9.140625" style="6"/>
    <col min="3581" max="3581" width="8.28515625" style="6" customWidth="1"/>
    <col min="3582" max="3582" width="18.85546875" style="6" customWidth="1"/>
    <col min="3583" max="3583" width="78.85546875" style="6" customWidth="1"/>
    <col min="3584" max="3584" width="9" style="6" customWidth="1"/>
    <col min="3585" max="3585" width="16.85546875" style="6" customWidth="1"/>
    <col min="3586" max="3586" width="17.42578125" style="6" customWidth="1"/>
    <col min="3587" max="3587" width="0.28515625" style="6" customWidth="1"/>
    <col min="3588" max="3588" width="26.5703125" style="6" customWidth="1"/>
    <col min="3589" max="3589" width="22.140625" style="6" customWidth="1"/>
    <col min="3590" max="3590" width="27.42578125" style="6" customWidth="1"/>
    <col min="3591" max="3591" width="0" style="6" hidden="1" customWidth="1"/>
    <col min="3592" max="3592" width="15.28515625" style="6" customWidth="1"/>
    <col min="3593" max="3593" width="18.140625" style="6" customWidth="1"/>
    <col min="3594" max="3836" width="9.140625" style="6"/>
    <col min="3837" max="3837" width="8.28515625" style="6" customWidth="1"/>
    <col min="3838" max="3838" width="18.85546875" style="6" customWidth="1"/>
    <col min="3839" max="3839" width="78.85546875" style="6" customWidth="1"/>
    <col min="3840" max="3840" width="9" style="6" customWidth="1"/>
    <col min="3841" max="3841" width="16.85546875" style="6" customWidth="1"/>
    <col min="3842" max="3842" width="17.42578125" style="6" customWidth="1"/>
    <col min="3843" max="3843" width="0.28515625" style="6" customWidth="1"/>
    <col min="3844" max="3844" width="26.5703125" style="6" customWidth="1"/>
    <col min="3845" max="3845" width="22.140625" style="6" customWidth="1"/>
    <col min="3846" max="3846" width="27.42578125" style="6" customWidth="1"/>
    <col min="3847" max="3847" width="0" style="6" hidden="1" customWidth="1"/>
    <col min="3848" max="3848" width="15.28515625" style="6" customWidth="1"/>
    <col min="3849" max="3849" width="18.140625" style="6" customWidth="1"/>
    <col min="3850" max="4092" width="9.140625" style="6"/>
    <col min="4093" max="4093" width="8.28515625" style="6" customWidth="1"/>
    <col min="4094" max="4094" width="18.85546875" style="6" customWidth="1"/>
    <col min="4095" max="4095" width="78.85546875" style="6" customWidth="1"/>
    <col min="4096" max="4096" width="9" style="6" customWidth="1"/>
    <col min="4097" max="4097" width="16.85546875" style="6" customWidth="1"/>
    <col min="4098" max="4098" width="17.42578125" style="6" customWidth="1"/>
    <col min="4099" max="4099" width="0.28515625" style="6" customWidth="1"/>
    <col min="4100" max="4100" width="26.5703125" style="6" customWidth="1"/>
    <col min="4101" max="4101" width="22.140625" style="6" customWidth="1"/>
    <col min="4102" max="4102" width="27.42578125" style="6" customWidth="1"/>
    <col min="4103" max="4103" width="0" style="6" hidden="1" customWidth="1"/>
    <col min="4104" max="4104" width="15.28515625" style="6" customWidth="1"/>
    <col min="4105" max="4105" width="18.140625" style="6" customWidth="1"/>
    <col min="4106" max="4348" width="9.140625" style="6"/>
    <col min="4349" max="4349" width="8.28515625" style="6" customWidth="1"/>
    <col min="4350" max="4350" width="18.85546875" style="6" customWidth="1"/>
    <col min="4351" max="4351" width="78.85546875" style="6" customWidth="1"/>
    <col min="4352" max="4352" width="9" style="6" customWidth="1"/>
    <col min="4353" max="4353" width="16.85546875" style="6" customWidth="1"/>
    <col min="4354" max="4354" width="17.42578125" style="6" customWidth="1"/>
    <col min="4355" max="4355" width="0.28515625" style="6" customWidth="1"/>
    <col min="4356" max="4356" width="26.5703125" style="6" customWidth="1"/>
    <col min="4357" max="4357" width="22.140625" style="6" customWidth="1"/>
    <col min="4358" max="4358" width="27.42578125" style="6" customWidth="1"/>
    <col min="4359" max="4359" width="0" style="6" hidden="1" customWidth="1"/>
    <col min="4360" max="4360" width="15.28515625" style="6" customWidth="1"/>
    <col min="4361" max="4361" width="18.140625" style="6" customWidth="1"/>
    <col min="4362" max="4604" width="9.140625" style="6"/>
    <col min="4605" max="4605" width="8.28515625" style="6" customWidth="1"/>
    <col min="4606" max="4606" width="18.85546875" style="6" customWidth="1"/>
    <col min="4607" max="4607" width="78.85546875" style="6" customWidth="1"/>
    <col min="4608" max="4608" width="9" style="6" customWidth="1"/>
    <col min="4609" max="4609" width="16.85546875" style="6" customWidth="1"/>
    <col min="4610" max="4610" width="17.42578125" style="6" customWidth="1"/>
    <col min="4611" max="4611" width="0.28515625" style="6" customWidth="1"/>
    <col min="4612" max="4612" width="26.5703125" style="6" customWidth="1"/>
    <col min="4613" max="4613" width="22.140625" style="6" customWidth="1"/>
    <col min="4614" max="4614" width="27.42578125" style="6" customWidth="1"/>
    <col min="4615" max="4615" width="0" style="6" hidden="1" customWidth="1"/>
    <col min="4616" max="4616" width="15.28515625" style="6" customWidth="1"/>
    <col min="4617" max="4617" width="18.140625" style="6" customWidth="1"/>
    <col min="4618" max="4860" width="9.140625" style="6"/>
    <col min="4861" max="4861" width="8.28515625" style="6" customWidth="1"/>
    <col min="4862" max="4862" width="18.85546875" style="6" customWidth="1"/>
    <col min="4863" max="4863" width="78.85546875" style="6" customWidth="1"/>
    <col min="4864" max="4864" width="9" style="6" customWidth="1"/>
    <col min="4865" max="4865" width="16.85546875" style="6" customWidth="1"/>
    <col min="4866" max="4866" width="17.42578125" style="6" customWidth="1"/>
    <col min="4867" max="4867" width="0.28515625" style="6" customWidth="1"/>
    <col min="4868" max="4868" width="26.5703125" style="6" customWidth="1"/>
    <col min="4869" max="4869" width="22.140625" style="6" customWidth="1"/>
    <col min="4870" max="4870" width="27.42578125" style="6" customWidth="1"/>
    <col min="4871" max="4871" width="0" style="6" hidden="1" customWidth="1"/>
    <col min="4872" max="4872" width="15.28515625" style="6" customWidth="1"/>
    <col min="4873" max="4873" width="18.140625" style="6" customWidth="1"/>
    <col min="4874" max="5116" width="9.140625" style="6"/>
    <col min="5117" max="5117" width="8.28515625" style="6" customWidth="1"/>
    <col min="5118" max="5118" width="18.85546875" style="6" customWidth="1"/>
    <col min="5119" max="5119" width="78.85546875" style="6" customWidth="1"/>
    <col min="5120" max="5120" width="9" style="6" customWidth="1"/>
    <col min="5121" max="5121" width="16.85546875" style="6" customWidth="1"/>
    <col min="5122" max="5122" width="17.42578125" style="6" customWidth="1"/>
    <col min="5123" max="5123" width="0.28515625" style="6" customWidth="1"/>
    <col min="5124" max="5124" width="26.5703125" style="6" customWidth="1"/>
    <col min="5125" max="5125" width="22.140625" style="6" customWidth="1"/>
    <col min="5126" max="5126" width="27.42578125" style="6" customWidth="1"/>
    <col min="5127" max="5127" width="0" style="6" hidden="1" customWidth="1"/>
    <col min="5128" max="5128" width="15.28515625" style="6" customWidth="1"/>
    <col min="5129" max="5129" width="18.140625" style="6" customWidth="1"/>
    <col min="5130" max="5372" width="9.140625" style="6"/>
    <col min="5373" max="5373" width="8.28515625" style="6" customWidth="1"/>
    <col min="5374" max="5374" width="18.85546875" style="6" customWidth="1"/>
    <col min="5375" max="5375" width="78.85546875" style="6" customWidth="1"/>
    <col min="5376" max="5376" width="9" style="6" customWidth="1"/>
    <col min="5377" max="5377" width="16.85546875" style="6" customWidth="1"/>
    <col min="5378" max="5378" width="17.42578125" style="6" customWidth="1"/>
    <col min="5379" max="5379" width="0.28515625" style="6" customWidth="1"/>
    <col min="5380" max="5380" width="26.5703125" style="6" customWidth="1"/>
    <col min="5381" max="5381" width="22.140625" style="6" customWidth="1"/>
    <col min="5382" max="5382" width="27.42578125" style="6" customWidth="1"/>
    <col min="5383" max="5383" width="0" style="6" hidden="1" customWidth="1"/>
    <col min="5384" max="5384" width="15.28515625" style="6" customWidth="1"/>
    <col min="5385" max="5385" width="18.140625" style="6" customWidth="1"/>
    <col min="5386" max="5628" width="9.140625" style="6"/>
    <col min="5629" max="5629" width="8.28515625" style="6" customWidth="1"/>
    <col min="5630" max="5630" width="18.85546875" style="6" customWidth="1"/>
    <col min="5631" max="5631" width="78.85546875" style="6" customWidth="1"/>
    <col min="5632" max="5632" width="9" style="6" customWidth="1"/>
    <col min="5633" max="5633" width="16.85546875" style="6" customWidth="1"/>
    <col min="5634" max="5634" width="17.42578125" style="6" customWidth="1"/>
    <col min="5635" max="5635" width="0.28515625" style="6" customWidth="1"/>
    <col min="5636" max="5636" width="26.5703125" style="6" customWidth="1"/>
    <col min="5637" max="5637" width="22.140625" style="6" customWidth="1"/>
    <col min="5638" max="5638" width="27.42578125" style="6" customWidth="1"/>
    <col min="5639" max="5639" width="0" style="6" hidden="1" customWidth="1"/>
    <col min="5640" max="5640" width="15.28515625" style="6" customWidth="1"/>
    <col min="5641" max="5641" width="18.140625" style="6" customWidth="1"/>
    <col min="5642" max="5884" width="9.140625" style="6"/>
    <col min="5885" max="5885" width="8.28515625" style="6" customWidth="1"/>
    <col min="5886" max="5886" width="18.85546875" style="6" customWidth="1"/>
    <col min="5887" max="5887" width="78.85546875" style="6" customWidth="1"/>
    <col min="5888" max="5888" width="9" style="6" customWidth="1"/>
    <col min="5889" max="5889" width="16.85546875" style="6" customWidth="1"/>
    <col min="5890" max="5890" width="17.42578125" style="6" customWidth="1"/>
    <col min="5891" max="5891" width="0.28515625" style="6" customWidth="1"/>
    <col min="5892" max="5892" width="26.5703125" style="6" customWidth="1"/>
    <col min="5893" max="5893" width="22.140625" style="6" customWidth="1"/>
    <col min="5894" max="5894" width="27.42578125" style="6" customWidth="1"/>
    <col min="5895" max="5895" width="0" style="6" hidden="1" customWidth="1"/>
    <col min="5896" max="5896" width="15.28515625" style="6" customWidth="1"/>
    <col min="5897" max="5897" width="18.140625" style="6" customWidth="1"/>
    <col min="5898" max="6140" width="9.140625" style="6"/>
    <col min="6141" max="6141" width="8.28515625" style="6" customWidth="1"/>
    <col min="6142" max="6142" width="18.85546875" style="6" customWidth="1"/>
    <col min="6143" max="6143" width="78.85546875" style="6" customWidth="1"/>
    <col min="6144" max="6144" width="9" style="6" customWidth="1"/>
    <col min="6145" max="6145" width="16.85546875" style="6" customWidth="1"/>
    <col min="6146" max="6146" width="17.42578125" style="6" customWidth="1"/>
    <col min="6147" max="6147" width="0.28515625" style="6" customWidth="1"/>
    <col min="6148" max="6148" width="26.5703125" style="6" customWidth="1"/>
    <col min="6149" max="6149" width="22.140625" style="6" customWidth="1"/>
    <col min="6150" max="6150" width="27.42578125" style="6" customWidth="1"/>
    <col min="6151" max="6151" width="0" style="6" hidden="1" customWidth="1"/>
    <col min="6152" max="6152" width="15.28515625" style="6" customWidth="1"/>
    <col min="6153" max="6153" width="18.140625" style="6" customWidth="1"/>
    <col min="6154" max="6396" width="9.140625" style="6"/>
    <col min="6397" max="6397" width="8.28515625" style="6" customWidth="1"/>
    <col min="6398" max="6398" width="18.85546875" style="6" customWidth="1"/>
    <col min="6399" max="6399" width="78.85546875" style="6" customWidth="1"/>
    <col min="6400" max="6400" width="9" style="6" customWidth="1"/>
    <col min="6401" max="6401" width="16.85546875" style="6" customWidth="1"/>
    <col min="6402" max="6402" width="17.42578125" style="6" customWidth="1"/>
    <col min="6403" max="6403" width="0.28515625" style="6" customWidth="1"/>
    <col min="6404" max="6404" width="26.5703125" style="6" customWidth="1"/>
    <col min="6405" max="6405" width="22.140625" style="6" customWidth="1"/>
    <col min="6406" max="6406" width="27.42578125" style="6" customWidth="1"/>
    <col min="6407" max="6407" width="0" style="6" hidden="1" customWidth="1"/>
    <col min="6408" max="6408" width="15.28515625" style="6" customWidth="1"/>
    <col min="6409" max="6409" width="18.140625" style="6" customWidth="1"/>
    <col min="6410" max="6652" width="9.140625" style="6"/>
    <col min="6653" max="6653" width="8.28515625" style="6" customWidth="1"/>
    <col min="6654" max="6654" width="18.85546875" style="6" customWidth="1"/>
    <col min="6655" max="6655" width="78.85546875" style="6" customWidth="1"/>
    <col min="6656" max="6656" width="9" style="6" customWidth="1"/>
    <col min="6657" max="6657" width="16.85546875" style="6" customWidth="1"/>
    <col min="6658" max="6658" width="17.42578125" style="6" customWidth="1"/>
    <col min="6659" max="6659" width="0.28515625" style="6" customWidth="1"/>
    <col min="6660" max="6660" width="26.5703125" style="6" customWidth="1"/>
    <col min="6661" max="6661" width="22.140625" style="6" customWidth="1"/>
    <col min="6662" max="6662" width="27.42578125" style="6" customWidth="1"/>
    <col min="6663" max="6663" width="0" style="6" hidden="1" customWidth="1"/>
    <col min="6664" max="6664" width="15.28515625" style="6" customWidth="1"/>
    <col min="6665" max="6665" width="18.140625" style="6" customWidth="1"/>
    <col min="6666" max="6908" width="9.140625" style="6"/>
    <col min="6909" max="6909" width="8.28515625" style="6" customWidth="1"/>
    <col min="6910" max="6910" width="18.85546875" style="6" customWidth="1"/>
    <col min="6911" max="6911" width="78.85546875" style="6" customWidth="1"/>
    <col min="6912" max="6912" width="9" style="6" customWidth="1"/>
    <col min="6913" max="6913" width="16.85546875" style="6" customWidth="1"/>
    <col min="6914" max="6914" width="17.42578125" style="6" customWidth="1"/>
    <col min="6915" max="6915" width="0.28515625" style="6" customWidth="1"/>
    <col min="6916" max="6916" width="26.5703125" style="6" customWidth="1"/>
    <col min="6917" max="6917" width="22.140625" style="6" customWidth="1"/>
    <col min="6918" max="6918" width="27.42578125" style="6" customWidth="1"/>
    <col min="6919" max="6919" width="0" style="6" hidden="1" customWidth="1"/>
    <col min="6920" max="6920" width="15.28515625" style="6" customWidth="1"/>
    <col min="6921" max="6921" width="18.140625" style="6" customWidth="1"/>
    <col min="6922" max="7164" width="9.140625" style="6"/>
    <col min="7165" max="7165" width="8.28515625" style="6" customWidth="1"/>
    <col min="7166" max="7166" width="18.85546875" style="6" customWidth="1"/>
    <col min="7167" max="7167" width="78.85546875" style="6" customWidth="1"/>
    <col min="7168" max="7168" width="9" style="6" customWidth="1"/>
    <col min="7169" max="7169" width="16.85546875" style="6" customWidth="1"/>
    <col min="7170" max="7170" width="17.42578125" style="6" customWidth="1"/>
    <col min="7171" max="7171" width="0.28515625" style="6" customWidth="1"/>
    <col min="7172" max="7172" width="26.5703125" style="6" customWidth="1"/>
    <col min="7173" max="7173" width="22.140625" style="6" customWidth="1"/>
    <col min="7174" max="7174" width="27.42578125" style="6" customWidth="1"/>
    <col min="7175" max="7175" width="0" style="6" hidden="1" customWidth="1"/>
    <col min="7176" max="7176" width="15.28515625" style="6" customWidth="1"/>
    <col min="7177" max="7177" width="18.140625" style="6" customWidth="1"/>
    <col min="7178" max="7420" width="9.140625" style="6"/>
    <col min="7421" max="7421" width="8.28515625" style="6" customWidth="1"/>
    <col min="7422" max="7422" width="18.85546875" style="6" customWidth="1"/>
    <col min="7423" max="7423" width="78.85546875" style="6" customWidth="1"/>
    <col min="7424" max="7424" width="9" style="6" customWidth="1"/>
    <col min="7425" max="7425" width="16.85546875" style="6" customWidth="1"/>
    <col min="7426" max="7426" width="17.42578125" style="6" customWidth="1"/>
    <col min="7427" max="7427" width="0.28515625" style="6" customWidth="1"/>
    <col min="7428" max="7428" width="26.5703125" style="6" customWidth="1"/>
    <col min="7429" max="7429" width="22.140625" style="6" customWidth="1"/>
    <col min="7430" max="7430" width="27.42578125" style="6" customWidth="1"/>
    <col min="7431" max="7431" width="0" style="6" hidden="1" customWidth="1"/>
    <col min="7432" max="7432" width="15.28515625" style="6" customWidth="1"/>
    <col min="7433" max="7433" width="18.140625" style="6" customWidth="1"/>
    <col min="7434" max="7676" width="9.140625" style="6"/>
    <col min="7677" max="7677" width="8.28515625" style="6" customWidth="1"/>
    <col min="7678" max="7678" width="18.85546875" style="6" customWidth="1"/>
    <col min="7679" max="7679" width="78.85546875" style="6" customWidth="1"/>
    <col min="7680" max="7680" width="9" style="6" customWidth="1"/>
    <col min="7681" max="7681" width="16.85546875" style="6" customWidth="1"/>
    <col min="7682" max="7682" width="17.42578125" style="6" customWidth="1"/>
    <col min="7683" max="7683" width="0.28515625" style="6" customWidth="1"/>
    <col min="7684" max="7684" width="26.5703125" style="6" customWidth="1"/>
    <col min="7685" max="7685" width="22.140625" style="6" customWidth="1"/>
    <col min="7686" max="7686" width="27.42578125" style="6" customWidth="1"/>
    <col min="7687" max="7687" width="0" style="6" hidden="1" customWidth="1"/>
    <col min="7688" max="7688" width="15.28515625" style="6" customWidth="1"/>
    <col min="7689" max="7689" width="18.140625" style="6" customWidth="1"/>
    <col min="7690" max="7932" width="9.140625" style="6"/>
    <col min="7933" max="7933" width="8.28515625" style="6" customWidth="1"/>
    <col min="7934" max="7934" width="18.85546875" style="6" customWidth="1"/>
    <col min="7935" max="7935" width="78.85546875" style="6" customWidth="1"/>
    <col min="7936" max="7936" width="9" style="6" customWidth="1"/>
    <col min="7937" max="7937" width="16.85546875" style="6" customWidth="1"/>
    <col min="7938" max="7938" width="17.42578125" style="6" customWidth="1"/>
    <col min="7939" max="7939" width="0.28515625" style="6" customWidth="1"/>
    <col min="7940" max="7940" width="26.5703125" style="6" customWidth="1"/>
    <col min="7941" max="7941" width="22.140625" style="6" customWidth="1"/>
    <col min="7942" max="7942" width="27.42578125" style="6" customWidth="1"/>
    <col min="7943" max="7943" width="0" style="6" hidden="1" customWidth="1"/>
    <col min="7944" max="7944" width="15.28515625" style="6" customWidth="1"/>
    <col min="7945" max="7945" width="18.140625" style="6" customWidth="1"/>
    <col min="7946" max="8188" width="9.140625" style="6"/>
    <col min="8189" max="8189" width="8.28515625" style="6" customWidth="1"/>
    <col min="8190" max="8190" width="18.85546875" style="6" customWidth="1"/>
    <col min="8191" max="8191" width="78.85546875" style="6" customWidth="1"/>
    <col min="8192" max="8192" width="9" style="6" customWidth="1"/>
    <col min="8193" max="8193" width="16.85546875" style="6" customWidth="1"/>
    <col min="8194" max="8194" width="17.42578125" style="6" customWidth="1"/>
    <col min="8195" max="8195" width="0.28515625" style="6" customWidth="1"/>
    <col min="8196" max="8196" width="26.5703125" style="6" customWidth="1"/>
    <col min="8197" max="8197" width="22.140625" style="6" customWidth="1"/>
    <col min="8198" max="8198" width="27.42578125" style="6" customWidth="1"/>
    <col min="8199" max="8199" width="0" style="6" hidden="1" customWidth="1"/>
    <col min="8200" max="8200" width="15.28515625" style="6" customWidth="1"/>
    <col min="8201" max="8201" width="18.140625" style="6" customWidth="1"/>
    <col min="8202" max="8444" width="9.140625" style="6"/>
    <col min="8445" max="8445" width="8.28515625" style="6" customWidth="1"/>
    <col min="8446" max="8446" width="18.85546875" style="6" customWidth="1"/>
    <col min="8447" max="8447" width="78.85546875" style="6" customWidth="1"/>
    <col min="8448" max="8448" width="9" style="6" customWidth="1"/>
    <col min="8449" max="8449" width="16.85546875" style="6" customWidth="1"/>
    <col min="8450" max="8450" width="17.42578125" style="6" customWidth="1"/>
    <col min="8451" max="8451" width="0.28515625" style="6" customWidth="1"/>
    <col min="8452" max="8452" width="26.5703125" style="6" customWidth="1"/>
    <col min="8453" max="8453" width="22.140625" style="6" customWidth="1"/>
    <col min="8454" max="8454" width="27.42578125" style="6" customWidth="1"/>
    <col min="8455" max="8455" width="0" style="6" hidden="1" customWidth="1"/>
    <col min="8456" max="8456" width="15.28515625" style="6" customWidth="1"/>
    <col min="8457" max="8457" width="18.140625" style="6" customWidth="1"/>
    <col min="8458" max="8700" width="9.140625" style="6"/>
    <col min="8701" max="8701" width="8.28515625" style="6" customWidth="1"/>
    <col min="8702" max="8702" width="18.85546875" style="6" customWidth="1"/>
    <col min="8703" max="8703" width="78.85546875" style="6" customWidth="1"/>
    <col min="8704" max="8704" width="9" style="6" customWidth="1"/>
    <col min="8705" max="8705" width="16.85546875" style="6" customWidth="1"/>
    <col min="8706" max="8706" width="17.42578125" style="6" customWidth="1"/>
    <col min="8707" max="8707" width="0.28515625" style="6" customWidth="1"/>
    <col min="8708" max="8708" width="26.5703125" style="6" customWidth="1"/>
    <col min="8709" max="8709" width="22.140625" style="6" customWidth="1"/>
    <col min="8710" max="8710" width="27.42578125" style="6" customWidth="1"/>
    <col min="8711" max="8711" width="0" style="6" hidden="1" customWidth="1"/>
    <col min="8712" max="8712" width="15.28515625" style="6" customWidth="1"/>
    <col min="8713" max="8713" width="18.140625" style="6" customWidth="1"/>
    <col min="8714" max="8956" width="9.140625" style="6"/>
    <col min="8957" max="8957" width="8.28515625" style="6" customWidth="1"/>
    <col min="8958" max="8958" width="18.85546875" style="6" customWidth="1"/>
    <col min="8959" max="8959" width="78.85546875" style="6" customWidth="1"/>
    <col min="8960" max="8960" width="9" style="6" customWidth="1"/>
    <col min="8961" max="8961" width="16.85546875" style="6" customWidth="1"/>
    <col min="8962" max="8962" width="17.42578125" style="6" customWidth="1"/>
    <col min="8963" max="8963" width="0.28515625" style="6" customWidth="1"/>
    <col min="8964" max="8964" width="26.5703125" style="6" customWidth="1"/>
    <col min="8965" max="8965" width="22.140625" style="6" customWidth="1"/>
    <col min="8966" max="8966" width="27.42578125" style="6" customWidth="1"/>
    <col min="8967" max="8967" width="0" style="6" hidden="1" customWidth="1"/>
    <col min="8968" max="8968" width="15.28515625" style="6" customWidth="1"/>
    <col min="8969" max="8969" width="18.140625" style="6" customWidth="1"/>
    <col min="8970" max="9212" width="9.140625" style="6"/>
    <col min="9213" max="9213" width="8.28515625" style="6" customWidth="1"/>
    <col min="9214" max="9214" width="18.85546875" style="6" customWidth="1"/>
    <col min="9215" max="9215" width="78.85546875" style="6" customWidth="1"/>
    <col min="9216" max="9216" width="9" style="6" customWidth="1"/>
    <col min="9217" max="9217" width="16.85546875" style="6" customWidth="1"/>
    <col min="9218" max="9218" width="17.42578125" style="6" customWidth="1"/>
    <col min="9219" max="9219" width="0.28515625" style="6" customWidth="1"/>
    <col min="9220" max="9220" width="26.5703125" style="6" customWidth="1"/>
    <col min="9221" max="9221" width="22.140625" style="6" customWidth="1"/>
    <col min="9222" max="9222" width="27.42578125" style="6" customWidth="1"/>
    <col min="9223" max="9223" width="0" style="6" hidden="1" customWidth="1"/>
    <col min="9224" max="9224" width="15.28515625" style="6" customWidth="1"/>
    <col min="9225" max="9225" width="18.140625" style="6" customWidth="1"/>
    <col min="9226" max="9468" width="9.140625" style="6"/>
    <col min="9469" max="9469" width="8.28515625" style="6" customWidth="1"/>
    <col min="9470" max="9470" width="18.85546875" style="6" customWidth="1"/>
    <col min="9471" max="9471" width="78.85546875" style="6" customWidth="1"/>
    <col min="9472" max="9472" width="9" style="6" customWidth="1"/>
    <col min="9473" max="9473" width="16.85546875" style="6" customWidth="1"/>
    <col min="9474" max="9474" width="17.42578125" style="6" customWidth="1"/>
    <col min="9475" max="9475" width="0.28515625" style="6" customWidth="1"/>
    <col min="9476" max="9476" width="26.5703125" style="6" customWidth="1"/>
    <col min="9477" max="9477" width="22.140625" style="6" customWidth="1"/>
    <col min="9478" max="9478" width="27.42578125" style="6" customWidth="1"/>
    <col min="9479" max="9479" width="0" style="6" hidden="1" customWidth="1"/>
    <col min="9480" max="9480" width="15.28515625" style="6" customWidth="1"/>
    <col min="9481" max="9481" width="18.140625" style="6" customWidth="1"/>
    <col min="9482" max="9724" width="9.140625" style="6"/>
    <col min="9725" max="9725" width="8.28515625" style="6" customWidth="1"/>
    <col min="9726" max="9726" width="18.85546875" style="6" customWidth="1"/>
    <col min="9727" max="9727" width="78.85546875" style="6" customWidth="1"/>
    <col min="9728" max="9728" width="9" style="6" customWidth="1"/>
    <col min="9729" max="9729" width="16.85546875" style="6" customWidth="1"/>
    <col min="9730" max="9730" width="17.42578125" style="6" customWidth="1"/>
    <col min="9731" max="9731" width="0.28515625" style="6" customWidth="1"/>
    <col min="9732" max="9732" width="26.5703125" style="6" customWidth="1"/>
    <col min="9733" max="9733" width="22.140625" style="6" customWidth="1"/>
    <col min="9734" max="9734" width="27.42578125" style="6" customWidth="1"/>
    <col min="9735" max="9735" width="0" style="6" hidden="1" customWidth="1"/>
    <col min="9736" max="9736" width="15.28515625" style="6" customWidth="1"/>
    <col min="9737" max="9737" width="18.140625" style="6" customWidth="1"/>
    <col min="9738" max="9980" width="9.140625" style="6"/>
    <col min="9981" max="9981" width="8.28515625" style="6" customWidth="1"/>
    <col min="9982" max="9982" width="18.85546875" style="6" customWidth="1"/>
    <col min="9983" max="9983" width="78.85546875" style="6" customWidth="1"/>
    <col min="9984" max="9984" width="9" style="6" customWidth="1"/>
    <col min="9985" max="9985" width="16.85546875" style="6" customWidth="1"/>
    <col min="9986" max="9986" width="17.42578125" style="6" customWidth="1"/>
    <col min="9987" max="9987" width="0.28515625" style="6" customWidth="1"/>
    <col min="9988" max="9988" width="26.5703125" style="6" customWidth="1"/>
    <col min="9989" max="9989" width="22.140625" style="6" customWidth="1"/>
    <col min="9990" max="9990" width="27.42578125" style="6" customWidth="1"/>
    <col min="9991" max="9991" width="0" style="6" hidden="1" customWidth="1"/>
    <col min="9992" max="9992" width="15.28515625" style="6" customWidth="1"/>
    <col min="9993" max="9993" width="18.140625" style="6" customWidth="1"/>
    <col min="9994" max="10236" width="9.140625" style="6"/>
    <col min="10237" max="10237" width="8.28515625" style="6" customWidth="1"/>
    <col min="10238" max="10238" width="18.85546875" style="6" customWidth="1"/>
    <col min="10239" max="10239" width="78.85546875" style="6" customWidth="1"/>
    <col min="10240" max="10240" width="9" style="6" customWidth="1"/>
    <col min="10241" max="10241" width="16.85546875" style="6" customWidth="1"/>
    <col min="10242" max="10242" width="17.42578125" style="6" customWidth="1"/>
    <col min="10243" max="10243" width="0.28515625" style="6" customWidth="1"/>
    <col min="10244" max="10244" width="26.5703125" style="6" customWidth="1"/>
    <col min="10245" max="10245" width="22.140625" style="6" customWidth="1"/>
    <col min="10246" max="10246" width="27.42578125" style="6" customWidth="1"/>
    <col min="10247" max="10247" width="0" style="6" hidden="1" customWidth="1"/>
    <col min="10248" max="10248" width="15.28515625" style="6" customWidth="1"/>
    <col min="10249" max="10249" width="18.140625" style="6" customWidth="1"/>
    <col min="10250" max="10492" width="9.140625" style="6"/>
    <col min="10493" max="10493" width="8.28515625" style="6" customWidth="1"/>
    <col min="10494" max="10494" width="18.85546875" style="6" customWidth="1"/>
    <col min="10495" max="10495" width="78.85546875" style="6" customWidth="1"/>
    <col min="10496" max="10496" width="9" style="6" customWidth="1"/>
    <col min="10497" max="10497" width="16.85546875" style="6" customWidth="1"/>
    <col min="10498" max="10498" width="17.42578125" style="6" customWidth="1"/>
    <col min="10499" max="10499" width="0.28515625" style="6" customWidth="1"/>
    <col min="10500" max="10500" width="26.5703125" style="6" customWidth="1"/>
    <col min="10501" max="10501" width="22.140625" style="6" customWidth="1"/>
    <col min="10502" max="10502" width="27.42578125" style="6" customWidth="1"/>
    <col min="10503" max="10503" width="0" style="6" hidden="1" customWidth="1"/>
    <col min="10504" max="10504" width="15.28515625" style="6" customWidth="1"/>
    <col min="10505" max="10505" width="18.140625" style="6" customWidth="1"/>
    <col min="10506" max="10748" width="9.140625" style="6"/>
    <col min="10749" max="10749" width="8.28515625" style="6" customWidth="1"/>
    <col min="10750" max="10750" width="18.85546875" style="6" customWidth="1"/>
    <col min="10751" max="10751" width="78.85546875" style="6" customWidth="1"/>
    <col min="10752" max="10752" width="9" style="6" customWidth="1"/>
    <col min="10753" max="10753" width="16.85546875" style="6" customWidth="1"/>
    <col min="10754" max="10754" width="17.42578125" style="6" customWidth="1"/>
    <col min="10755" max="10755" width="0.28515625" style="6" customWidth="1"/>
    <col min="10756" max="10756" width="26.5703125" style="6" customWidth="1"/>
    <col min="10757" max="10757" width="22.140625" style="6" customWidth="1"/>
    <col min="10758" max="10758" width="27.42578125" style="6" customWidth="1"/>
    <col min="10759" max="10759" width="0" style="6" hidden="1" customWidth="1"/>
    <col min="10760" max="10760" width="15.28515625" style="6" customWidth="1"/>
    <col min="10761" max="10761" width="18.140625" style="6" customWidth="1"/>
    <col min="10762" max="11004" width="9.140625" style="6"/>
    <col min="11005" max="11005" width="8.28515625" style="6" customWidth="1"/>
    <col min="11006" max="11006" width="18.85546875" style="6" customWidth="1"/>
    <col min="11007" max="11007" width="78.85546875" style="6" customWidth="1"/>
    <col min="11008" max="11008" width="9" style="6" customWidth="1"/>
    <col min="11009" max="11009" width="16.85546875" style="6" customWidth="1"/>
    <col min="11010" max="11010" width="17.42578125" style="6" customWidth="1"/>
    <col min="11011" max="11011" width="0.28515625" style="6" customWidth="1"/>
    <col min="11012" max="11012" width="26.5703125" style="6" customWidth="1"/>
    <col min="11013" max="11013" width="22.140625" style="6" customWidth="1"/>
    <col min="11014" max="11014" width="27.42578125" style="6" customWidth="1"/>
    <col min="11015" max="11015" width="0" style="6" hidden="1" customWidth="1"/>
    <col min="11016" max="11016" width="15.28515625" style="6" customWidth="1"/>
    <col min="11017" max="11017" width="18.140625" style="6" customWidth="1"/>
    <col min="11018" max="11260" width="9.140625" style="6"/>
    <col min="11261" max="11261" width="8.28515625" style="6" customWidth="1"/>
    <col min="11262" max="11262" width="18.85546875" style="6" customWidth="1"/>
    <col min="11263" max="11263" width="78.85546875" style="6" customWidth="1"/>
    <col min="11264" max="11264" width="9" style="6" customWidth="1"/>
    <col min="11265" max="11265" width="16.85546875" style="6" customWidth="1"/>
    <col min="11266" max="11266" width="17.42578125" style="6" customWidth="1"/>
    <col min="11267" max="11267" width="0.28515625" style="6" customWidth="1"/>
    <col min="11268" max="11268" width="26.5703125" style="6" customWidth="1"/>
    <col min="11269" max="11269" width="22.140625" style="6" customWidth="1"/>
    <col min="11270" max="11270" width="27.42578125" style="6" customWidth="1"/>
    <col min="11271" max="11271" width="0" style="6" hidden="1" customWidth="1"/>
    <col min="11272" max="11272" width="15.28515625" style="6" customWidth="1"/>
    <col min="11273" max="11273" width="18.140625" style="6" customWidth="1"/>
    <col min="11274" max="11516" width="9.140625" style="6"/>
    <col min="11517" max="11517" width="8.28515625" style="6" customWidth="1"/>
    <col min="11518" max="11518" width="18.85546875" style="6" customWidth="1"/>
    <col min="11519" max="11519" width="78.85546875" style="6" customWidth="1"/>
    <col min="11520" max="11520" width="9" style="6" customWidth="1"/>
    <col min="11521" max="11521" width="16.85546875" style="6" customWidth="1"/>
    <col min="11522" max="11522" width="17.42578125" style="6" customWidth="1"/>
    <col min="11523" max="11523" width="0.28515625" style="6" customWidth="1"/>
    <col min="11524" max="11524" width="26.5703125" style="6" customWidth="1"/>
    <col min="11525" max="11525" width="22.140625" style="6" customWidth="1"/>
    <col min="11526" max="11526" width="27.42578125" style="6" customWidth="1"/>
    <col min="11527" max="11527" width="0" style="6" hidden="1" customWidth="1"/>
    <col min="11528" max="11528" width="15.28515625" style="6" customWidth="1"/>
    <col min="11529" max="11529" width="18.140625" style="6" customWidth="1"/>
    <col min="11530" max="11772" width="9.140625" style="6"/>
    <col min="11773" max="11773" width="8.28515625" style="6" customWidth="1"/>
    <col min="11774" max="11774" width="18.85546875" style="6" customWidth="1"/>
    <col min="11775" max="11775" width="78.85546875" style="6" customWidth="1"/>
    <col min="11776" max="11776" width="9" style="6" customWidth="1"/>
    <col min="11777" max="11777" width="16.85546875" style="6" customWidth="1"/>
    <col min="11778" max="11778" width="17.42578125" style="6" customWidth="1"/>
    <col min="11779" max="11779" width="0.28515625" style="6" customWidth="1"/>
    <col min="11780" max="11780" width="26.5703125" style="6" customWidth="1"/>
    <col min="11781" max="11781" width="22.140625" style="6" customWidth="1"/>
    <col min="11782" max="11782" width="27.42578125" style="6" customWidth="1"/>
    <col min="11783" max="11783" width="0" style="6" hidden="1" customWidth="1"/>
    <col min="11784" max="11784" width="15.28515625" style="6" customWidth="1"/>
    <col min="11785" max="11785" width="18.140625" style="6" customWidth="1"/>
    <col min="11786" max="12028" width="9.140625" style="6"/>
    <col min="12029" max="12029" width="8.28515625" style="6" customWidth="1"/>
    <col min="12030" max="12030" width="18.85546875" style="6" customWidth="1"/>
    <col min="12031" max="12031" width="78.85546875" style="6" customWidth="1"/>
    <col min="12032" max="12032" width="9" style="6" customWidth="1"/>
    <col min="12033" max="12033" width="16.85546875" style="6" customWidth="1"/>
    <col min="12034" max="12034" width="17.42578125" style="6" customWidth="1"/>
    <col min="12035" max="12035" width="0.28515625" style="6" customWidth="1"/>
    <col min="12036" max="12036" width="26.5703125" style="6" customWidth="1"/>
    <col min="12037" max="12037" width="22.140625" style="6" customWidth="1"/>
    <col min="12038" max="12038" width="27.42578125" style="6" customWidth="1"/>
    <col min="12039" max="12039" width="0" style="6" hidden="1" customWidth="1"/>
    <col min="12040" max="12040" width="15.28515625" style="6" customWidth="1"/>
    <col min="12041" max="12041" width="18.140625" style="6" customWidth="1"/>
    <col min="12042" max="12284" width="9.140625" style="6"/>
    <col min="12285" max="12285" width="8.28515625" style="6" customWidth="1"/>
    <col min="12286" max="12286" width="18.85546875" style="6" customWidth="1"/>
    <col min="12287" max="12287" width="78.85546875" style="6" customWidth="1"/>
    <col min="12288" max="12288" width="9" style="6" customWidth="1"/>
    <col min="12289" max="12289" width="16.85546875" style="6" customWidth="1"/>
    <col min="12290" max="12290" width="17.42578125" style="6" customWidth="1"/>
    <col min="12291" max="12291" width="0.28515625" style="6" customWidth="1"/>
    <col min="12292" max="12292" width="26.5703125" style="6" customWidth="1"/>
    <col min="12293" max="12293" width="22.140625" style="6" customWidth="1"/>
    <col min="12294" max="12294" width="27.42578125" style="6" customWidth="1"/>
    <col min="12295" max="12295" width="0" style="6" hidden="1" customWidth="1"/>
    <col min="12296" max="12296" width="15.28515625" style="6" customWidth="1"/>
    <col min="12297" max="12297" width="18.140625" style="6" customWidth="1"/>
    <col min="12298" max="12540" width="9.140625" style="6"/>
    <col min="12541" max="12541" width="8.28515625" style="6" customWidth="1"/>
    <col min="12542" max="12542" width="18.85546875" style="6" customWidth="1"/>
    <col min="12543" max="12543" width="78.85546875" style="6" customWidth="1"/>
    <col min="12544" max="12544" width="9" style="6" customWidth="1"/>
    <col min="12545" max="12545" width="16.85546875" style="6" customWidth="1"/>
    <col min="12546" max="12546" width="17.42578125" style="6" customWidth="1"/>
    <col min="12547" max="12547" width="0.28515625" style="6" customWidth="1"/>
    <col min="12548" max="12548" width="26.5703125" style="6" customWidth="1"/>
    <col min="12549" max="12549" width="22.140625" style="6" customWidth="1"/>
    <col min="12550" max="12550" width="27.42578125" style="6" customWidth="1"/>
    <col min="12551" max="12551" width="0" style="6" hidden="1" customWidth="1"/>
    <col min="12552" max="12552" width="15.28515625" style="6" customWidth="1"/>
    <col min="12553" max="12553" width="18.140625" style="6" customWidth="1"/>
    <col min="12554" max="12796" width="9.140625" style="6"/>
    <col min="12797" max="12797" width="8.28515625" style="6" customWidth="1"/>
    <col min="12798" max="12798" width="18.85546875" style="6" customWidth="1"/>
    <col min="12799" max="12799" width="78.85546875" style="6" customWidth="1"/>
    <col min="12800" max="12800" width="9" style="6" customWidth="1"/>
    <col min="12801" max="12801" width="16.85546875" style="6" customWidth="1"/>
    <col min="12802" max="12802" width="17.42578125" style="6" customWidth="1"/>
    <col min="12803" max="12803" width="0.28515625" style="6" customWidth="1"/>
    <col min="12804" max="12804" width="26.5703125" style="6" customWidth="1"/>
    <col min="12805" max="12805" width="22.140625" style="6" customWidth="1"/>
    <col min="12806" max="12806" width="27.42578125" style="6" customWidth="1"/>
    <col min="12807" max="12807" width="0" style="6" hidden="1" customWidth="1"/>
    <col min="12808" max="12808" width="15.28515625" style="6" customWidth="1"/>
    <col min="12809" max="12809" width="18.140625" style="6" customWidth="1"/>
    <col min="12810" max="13052" width="9.140625" style="6"/>
    <col min="13053" max="13053" width="8.28515625" style="6" customWidth="1"/>
    <col min="13054" max="13054" width="18.85546875" style="6" customWidth="1"/>
    <col min="13055" max="13055" width="78.85546875" style="6" customWidth="1"/>
    <col min="13056" max="13056" width="9" style="6" customWidth="1"/>
    <col min="13057" max="13057" width="16.85546875" style="6" customWidth="1"/>
    <col min="13058" max="13058" width="17.42578125" style="6" customWidth="1"/>
    <col min="13059" max="13059" width="0.28515625" style="6" customWidth="1"/>
    <col min="13060" max="13060" width="26.5703125" style="6" customWidth="1"/>
    <col min="13061" max="13061" width="22.140625" style="6" customWidth="1"/>
    <col min="13062" max="13062" width="27.42578125" style="6" customWidth="1"/>
    <col min="13063" max="13063" width="0" style="6" hidden="1" customWidth="1"/>
    <col min="13064" max="13064" width="15.28515625" style="6" customWidth="1"/>
    <col min="13065" max="13065" width="18.140625" style="6" customWidth="1"/>
    <col min="13066" max="13308" width="9.140625" style="6"/>
    <col min="13309" max="13309" width="8.28515625" style="6" customWidth="1"/>
    <col min="13310" max="13310" width="18.85546875" style="6" customWidth="1"/>
    <col min="13311" max="13311" width="78.85546875" style="6" customWidth="1"/>
    <col min="13312" max="13312" width="9" style="6" customWidth="1"/>
    <col min="13313" max="13313" width="16.85546875" style="6" customWidth="1"/>
    <col min="13314" max="13314" width="17.42578125" style="6" customWidth="1"/>
    <col min="13315" max="13315" width="0.28515625" style="6" customWidth="1"/>
    <col min="13316" max="13316" width="26.5703125" style="6" customWidth="1"/>
    <col min="13317" max="13317" width="22.140625" style="6" customWidth="1"/>
    <col min="13318" max="13318" width="27.42578125" style="6" customWidth="1"/>
    <col min="13319" max="13319" width="0" style="6" hidden="1" customWidth="1"/>
    <col min="13320" max="13320" width="15.28515625" style="6" customWidth="1"/>
    <col min="13321" max="13321" width="18.140625" style="6" customWidth="1"/>
    <col min="13322" max="13564" width="9.140625" style="6"/>
    <col min="13565" max="13565" width="8.28515625" style="6" customWidth="1"/>
    <col min="13566" max="13566" width="18.85546875" style="6" customWidth="1"/>
    <col min="13567" max="13567" width="78.85546875" style="6" customWidth="1"/>
    <col min="13568" max="13568" width="9" style="6" customWidth="1"/>
    <col min="13569" max="13569" width="16.85546875" style="6" customWidth="1"/>
    <col min="13570" max="13570" width="17.42578125" style="6" customWidth="1"/>
    <col min="13571" max="13571" width="0.28515625" style="6" customWidth="1"/>
    <col min="13572" max="13572" width="26.5703125" style="6" customWidth="1"/>
    <col min="13573" max="13573" width="22.140625" style="6" customWidth="1"/>
    <col min="13574" max="13574" width="27.42578125" style="6" customWidth="1"/>
    <col min="13575" max="13575" width="0" style="6" hidden="1" customWidth="1"/>
    <col min="13576" max="13576" width="15.28515625" style="6" customWidth="1"/>
    <col min="13577" max="13577" width="18.140625" style="6" customWidth="1"/>
    <col min="13578" max="13820" width="9.140625" style="6"/>
    <col min="13821" max="13821" width="8.28515625" style="6" customWidth="1"/>
    <col min="13822" max="13822" width="18.85546875" style="6" customWidth="1"/>
    <col min="13823" max="13823" width="78.85546875" style="6" customWidth="1"/>
    <col min="13824" max="13824" width="9" style="6" customWidth="1"/>
    <col min="13825" max="13825" width="16.85546875" style="6" customWidth="1"/>
    <col min="13826" max="13826" width="17.42578125" style="6" customWidth="1"/>
    <col min="13827" max="13827" width="0.28515625" style="6" customWidth="1"/>
    <col min="13828" max="13828" width="26.5703125" style="6" customWidth="1"/>
    <col min="13829" max="13829" width="22.140625" style="6" customWidth="1"/>
    <col min="13830" max="13830" width="27.42578125" style="6" customWidth="1"/>
    <col min="13831" max="13831" width="0" style="6" hidden="1" customWidth="1"/>
    <col min="13832" max="13832" width="15.28515625" style="6" customWidth="1"/>
    <col min="13833" max="13833" width="18.140625" style="6" customWidth="1"/>
    <col min="13834" max="14076" width="9.140625" style="6"/>
    <col min="14077" max="14077" width="8.28515625" style="6" customWidth="1"/>
    <col min="14078" max="14078" width="18.85546875" style="6" customWidth="1"/>
    <col min="14079" max="14079" width="78.85546875" style="6" customWidth="1"/>
    <col min="14080" max="14080" width="9" style="6" customWidth="1"/>
    <col min="14081" max="14081" width="16.85546875" style="6" customWidth="1"/>
    <col min="14082" max="14082" width="17.42578125" style="6" customWidth="1"/>
    <col min="14083" max="14083" width="0.28515625" style="6" customWidth="1"/>
    <col min="14084" max="14084" width="26.5703125" style="6" customWidth="1"/>
    <col min="14085" max="14085" width="22.140625" style="6" customWidth="1"/>
    <col min="14086" max="14086" width="27.42578125" style="6" customWidth="1"/>
    <col min="14087" max="14087" width="0" style="6" hidden="1" customWidth="1"/>
    <col min="14088" max="14088" width="15.28515625" style="6" customWidth="1"/>
    <col min="14089" max="14089" width="18.140625" style="6" customWidth="1"/>
    <col min="14090" max="14332" width="9.140625" style="6"/>
    <col min="14333" max="14333" width="8.28515625" style="6" customWidth="1"/>
    <col min="14334" max="14334" width="18.85546875" style="6" customWidth="1"/>
    <col min="14335" max="14335" width="78.85546875" style="6" customWidth="1"/>
    <col min="14336" max="14336" width="9" style="6" customWidth="1"/>
    <col min="14337" max="14337" width="16.85546875" style="6" customWidth="1"/>
    <col min="14338" max="14338" width="17.42578125" style="6" customWidth="1"/>
    <col min="14339" max="14339" width="0.28515625" style="6" customWidth="1"/>
    <col min="14340" max="14340" width="26.5703125" style="6" customWidth="1"/>
    <col min="14341" max="14341" width="22.140625" style="6" customWidth="1"/>
    <col min="14342" max="14342" width="27.42578125" style="6" customWidth="1"/>
    <col min="14343" max="14343" width="0" style="6" hidden="1" customWidth="1"/>
    <col min="14344" max="14344" width="15.28515625" style="6" customWidth="1"/>
    <col min="14345" max="14345" width="18.140625" style="6" customWidth="1"/>
    <col min="14346" max="14588" width="9.140625" style="6"/>
    <col min="14589" max="14589" width="8.28515625" style="6" customWidth="1"/>
    <col min="14590" max="14590" width="18.85546875" style="6" customWidth="1"/>
    <col min="14591" max="14591" width="78.85546875" style="6" customWidth="1"/>
    <col min="14592" max="14592" width="9" style="6" customWidth="1"/>
    <col min="14593" max="14593" width="16.85546875" style="6" customWidth="1"/>
    <col min="14594" max="14594" width="17.42578125" style="6" customWidth="1"/>
    <col min="14595" max="14595" width="0.28515625" style="6" customWidth="1"/>
    <col min="14596" max="14596" width="26.5703125" style="6" customWidth="1"/>
    <col min="14597" max="14597" width="22.140625" style="6" customWidth="1"/>
    <col min="14598" max="14598" width="27.42578125" style="6" customWidth="1"/>
    <col min="14599" max="14599" width="0" style="6" hidden="1" customWidth="1"/>
    <col min="14600" max="14600" width="15.28515625" style="6" customWidth="1"/>
    <col min="14601" max="14601" width="18.140625" style="6" customWidth="1"/>
    <col min="14602" max="14844" width="9.140625" style="6"/>
    <col min="14845" max="14845" width="8.28515625" style="6" customWidth="1"/>
    <col min="14846" max="14846" width="18.85546875" style="6" customWidth="1"/>
    <col min="14847" max="14847" width="78.85546875" style="6" customWidth="1"/>
    <col min="14848" max="14848" width="9" style="6" customWidth="1"/>
    <col min="14849" max="14849" width="16.85546875" style="6" customWidth="1"/>
    <col min="14850" max="14850" width="17.42578125" style="6" customWidth="1"/>
    <col min="14851" max="14851" width="0.28515625" style="6" customWidth="1"/>
    <col min="14852" max="14852" width="26.5703125" style="6" customWidth="1"/>
    <col min="14853" max="14853" width="22.140625" style="6" customWidth="1"/>
    <col min="14854" max="14854" width="27.42578125" style="6" customWidth="1"/>
    <col min="14855" max="14855" width="0" style="6" hidden="1" customWidth="1"/>
    <col min="14856" max="14856" width="15.28515625" style="6" customWidth="1"/>
    <col min="14857" max="14857" width="18.140625" style="6" customWidth="1"/>
    <col min="14858" max="15100" width="9.140625" style="6"/>
    <col min="15101" max="15101" width="8.28515625" style="6" customWidth="1"/>
    <col min="15102" max="15102" width="18.85546875" style="6" customWidth="1"/>
    <col min="15103" max="15103" width="78.85546875" style="6" customWidth="1"/>
    <col min="15104" max="15104" width="9" style="6" customWidth="1"/>
    <col min="15105" max="15105" width="16.85546875" style="6" customWidth="1"/>
    <col min="15106" max="15106" width="17.42578125" style="6" customWidth="1"/>
    <col min="15107" max="15107" width="0.28515625" style="6" customWidth="1"/>
    <col min="15108" max="15108" width="26.5703125" style="6" customWidth="1"/>
    <col min="15109" max="15109" width="22.140625" style="6" customWidth="1"/>
    <col min="15110" max="15110" width="27.42578125" style="6" customWidth="1"/>
    <col min="15111" max="15111" width="0" style="6" hidden="1" customWidth="1"/>
    <col min="15112" max="15112" width="15.28515625" style="6" customWidth="1"/>
    <col min="15113" max="15113" width="18.140625" style="6" customWidth="1"/>
    <col min="15114" max="15356" width="9.140625" style="6"/>
    <col min="15357" max="15357" width="8.28515625" style="6" customWidth="1"/>
    <col min="15358" max="15358" width="18.85546875" style="6" customWidth="1"/>
    <col min="15359" max="15359" width="78.85546875" style="6" customWidth="1"/>
    <col min="15360" max="15360" width="9" style="6" customWidth="1"/>
    <col min="15361" max="15361" width="16.85546875" style="6" customWidth="1"/>
    <col min="15362" max="15362" width="17.42578125" style="6" customWidth="1"/>
    <col min="15363" max="15363" width="0.28515625" style="6" customWidth="1"/>
    <col min="15364" max="15364" width="26.5703125" style="6" customWidth="1"/>
    <col min="15365" max="15365" width="22.140625" style="6" customWidth="1"/>
    <col min="15366" max="15366" width="27.42578125" style="6" customWidth="1"/>
    <col min="15367" max="15367" width="0" style="6" hidden="1" customWidth="1"/>
    <col min="15368" max="15368" width="15.28515625" style="6" customWidth="1"/>
    <col min="15369" max="15369" width="18.140625" style="6" customWidth="1"/>
    <col min="15370" max="15612" width="9.140625" style="6"/>
    <col min="15613" max="15613" width="8.28515625" style="6" customWidth="1"/>
    <col min="15614" max="15614" width="18.85546875" style="6" customWidth="1"/>
    <col min="15615" max="15615" width="78.85546875" style="6" customWidth="1"/>
    <col min="15616" max="15616" width="9" style="6" customWidth="1"/>
    <col min="15617" max="15617" width="16.85546875" style="6" customWidth="1"/>
    <col min="15618" max="15618" width="17.42578125" style="6" customWidth="1"/>
    <col min="15619" max="15619" width="0.28515625" style="6" customWidth="1"/>
    <col min="15620" max="15620" width="26.5703125" style="6" customWidth="1"/>
    <col min="15621" max="15621" width="22.140625" style="6" customWidth="1"/>
    <col min="15622" max="15622" width="27.42578125" style="6" customWidth="1"/>
    <col min="15623" max="15623" width="0" style="6" hidden="1" customWidth="1"/>
    <col min="15624" max="15624" width="15.28515625" style="6" customWidth="1"/>
    <col min="15625" max="15625" width="18.140625" style="6" customWidth="1"/>
    <col min="15626" max="15868" width="9.140625" style="6"/>
    <col min="15869" max="15869" width="8.28515625" style="6" customWidth="1"/>
    <col min="15870" max="15870" width="18.85546875" style="6" customWidth="1"/>
    <col min="15871" max="15871" width="78.85546875" style="6" customWidth="1"/>
    <col min="15872" max="15872" width="9" style="6" customWidth="1"/>
    <col min="15873" max="15873" width="16.85546875" style="6" customWidth="1"/>
    <col min="15874" max="15874" width="17.42578125" style="6" customWidth="1"/>
    <col min="15875" max="15875" width="0.28515625" style="6" customWidth="1"/>
    <col min="15876" max="15876" width="26.5703125" style="6" customWidth="1"/>
    <col min="15877" max="15877" width="22.140625" style="6" customWidth="1"/>
    <col min="15878" max="15878" width="27.42578125" style="6" customWidth="1"/>
    <col min="15879" max="15879" width="0" style="6" hidden="1" customWidth="1"/>
    <col min="15880" max="15880" width="15.28515625" style="6" customWidth="1"/>
    <col min="15881" max="15881" width="18.140625" style="6" customWidth="1"/>
    <col min="15882" max="16124" width="9.140625" style="6"/>
    <col min="16125" max="16125" width="8.28515625" style="6" customWidth="1"/>
    <col min="16126" max="16126" width="18.85546875" style="6" customWidth="1"/>
    <col min="16127" max="16127" width="78.85546875" style="6" customWidth="1"/>
    <col min="16128" max="16128" width="9" style="6" customWidth="1"/>
    <col min="16129" max="16129" width="16.85546875" style="6" customWidth="1"/>
    <col min="16130" max="16130" width="17.42578125" style="6" customWidth="1"/>
    <col min="16131" max="16131" width="0.28515625" style="6" customWidth="1"/>
    <col min="16132" max="16132" width="26.5703125" style="6" customWidth="1"/>
    <col min="16133" max="16133" width="22.140625" style="6" customWidth="1"/>
    <col min="16134" max="16134" width="27.42578125" style="6" customWidth="1"/>
    <col min="16135" max="16135" width="0" style="6" hidden="1" customWidth="1"/>
    <col min="16136" max="16136" width="15.28515625" style="6" customWidth="1"/>
    <col min="16137" max="16137" width="18.140625" style="6" customWidth="1"/>
    <col min="16138" max="16380" width="9.140625" style="6"/>
    <col min="16381" max="16383" width="9.140625" style="6" customWidth="1"/>
    <col min="16384" max="16384" width="9.140625" style="6"/>
  </cols>
  <sheetData>
    <row r="1" spans="1:9" s="17" customFormat="1" ht="20.25" x14ac:dyDescent="0.3">
      <c r="A1" s="54"/>
      <c r="B1" s="138"/>
      <c r="C1" s="55"/>
      <c r="D1" s="178" t="s">
        <v>0</v>
      </c>
      <c r="E1" s="178"/>
      <c r="F1" s="178"/>
      <c r="G1" s="178"/>
      <c r="H1" s="178"/>
      <c r="I1" s="56"/>
    </row>
    <row r="2" spans="1:9" ht="20.25" x14ac:dyDescent="0.3">
      <c r="A2" s="57"/>
      <c r="B2" s="70"/>
      <c r="C2" s="16"/>
      <c r="D2" s="179" t="s">
        <v>13</v>
      </c>
      <c r="E2" s="179"/>
      <c r="F2" s="179"/>
      <c r="G2" s="179"/>
      <c r="H2" s="179"/>
      <c r="I2" s="58"/>
    </row>
    <row r="3" spans="1:9" x14ac:dyDescent="0.2">
      <c r="A3" s="23"/>
      <c r="D3" s="180"/>
      <c r="E3" s="180"/>
      <c r="F3" s="180"/>
      <c r="G3" s="180"/>
      <c r="H3" s="180"/>
      <c r="I3" s="59"/>
    </row>
    <row r="4" spans="1:9" ht="18" x14ac:dyDescent="0.25">
      <c r="A4" s="23"/>
      <c r="D4" s="181" t="s">
        <v>1</v>
      </c>
      <c r="E4" s="181"/>
      <c r="F4" s="181"/>
      <c r="G4" s="181"/>
      <c r="H4" s="181"/>
      <c r="I4" s="60"/>
    </row>
    <row r="5" spans="1:9" x14ac:dyDescent="0.2">
      <c r="A5" s="23"/>
      <c r="D5" s="182"/>
      <c r="E5" s="182"/>
      <c r="F5" s="182"/>
      <c r="G5" s="182"/>
      <c r="H5" s="182"/>
      <c r="I5" s="61"/>
    </row>
    <row r="6" spans="1:9" x14ac:dyDescent="0.2">
      <c r="A6" s="23"/>
      <c r="E6" s="19"/>
      <c r="I6" s="46"/>
    </row>
    <row r="7" spans="1:9" ht="66.599999999999994" customHeight="1" x14ac:dyDescent="0.2">
      <c r="A7" s="188" t="s">
        <v>2</v>
      </c>
      <c r="B7" s="188"/>
      <c r="C7" s="188"/>
      <c r="D7" s="189" t="s">
        <v>63</v>
      </c>
      <c r="E7" s="190"/>
      <c r="F7" s="191"/>
      <c r="G7" s="192" t="s">
        <v>3</v>
      </c>
      <c r="H7" s="193"/>
      <c r="I7" s="38">
        <v>44414</v>
      </c>
    </row>
    <row r="8" spans="1:9" ht="54.75" customHeight="1" x14ac:dyDescent="0.2">
      <c r="A8" s="188" t="s">
        <v>4</v>
      </c>
      <c r="B8" s="188"/>
      <c r="C8" s="188"/>
      <c r="D8" s="189" t="s">
        <v>34</v>
      </c>
      <c r="E8" s="190"/>
      <c r="F8" s="191"/>
      <c r="G8" s="189" t="s">
        <v>14</v>
      </c>
      <c r="H8" s="191"/>
      <c r="I8" s="1">
        <v>0.26850000000000002</v>
      </c>
    </row>
    <row r="9" spans="1:9" ht="13.5" customHeight="1" x14ac:dyDescent="0.2">
      <c r="A9" s="48"/>
      <c r="B9" s="49"/>
      <c r="C9" s="49"/>
      <c r="D9" s="50"/>
      <c r="E9" s="49"/>
      <c r="F9" s="51"/>
      <c r="G9" s="51"/>
      <c r="H9" s="49"/>
      <c r="I9" s="52"/>
    </row>
    <row r="10" spans="1:9" s="22" customFormat="1" ht="39.75" customHeight="1" x14ac:dyDescent="0.25">
      <c r="A10" s="20" t="s">
        <v>5</v>
      </c>
      <c r="B10" s="137" t="s">
        <v>32</v>
      </c>
      <c r="C10" s="2" t="s">
        <v>33</v>
      </c>
      <c r="D10" s="4" t="s">
        <v>6</v>
      </c>
      <c r="E10" s="20" t="s">
        <v>7</v>
      </c>
      <c r="F10" s="21" t="s">
        <v>8</v>
      </c>
      <c r="G10" s="3" t="s">
        <v>60</v>
      </c>
      <c r="H10" s="3" t="s">
        <v>61</v>
      </c>
      <c r="I10" s="3" t="s">
        <v>9</v>
      </c>
    </row>
    <row r="11" spans="1:9" ht="17.25" customHeight="1" x14ac:dyDescent="0.2">
      <c r="A11" s="33"/>
      <c r="B11" s="29"/>
      <c r="C11" s="29"/>
      <c r="D11" s="42"/>
      <c r="E11" s="29"/>
      <c r="F11" s="39"/>
      <c r="G11" s="39"/>
      <c r="H11" s="40"/>
      <c r="I11" s="53"/>
    </row>
    <row r="12" spans="1:9" s="22" customFormat="1" ht="30" customHeight="1" x14ac:dyDescent="0.25">
      <c r="A12" s="28">
        <v>1</v>
      </c>
      <c r="B12" s="139"/>
      <c r="C12" s="30"/>
      <c r="D12" s="147" t="s">
        <v>66</v>
      </c>
      <c r="E12" s="32"/>
      <c r="F12" s="37"/>
      <c r="G12" s="37"/>
      <c r="H12" s="34"/>
      <c r="I12" s="35">
        <f>SUM(I13:I23)</f>
        <v>817556.16</v>
      </c>
    </row>
    <row r="13" spans="1:9" s="22" customFormat="1" ht="45" customHeight="1" x14ac:dyDescent="0.25">
      <c r="A13" s="172" t="s">
        <v>10</v>
      </c>
      <c r="B13" s="165" t="s">
        <v>85</v>
      </c>
      <c r="C13" s="166">
        <v>99063</v>
      </c>
      <c r="D13" s="161" t="s">
        <v>35</v>
      </c>
      <c r="E13" s="165" t="s">
        <v>36</v>
      </c>
      <c r="F13" s="168">
        <f>F19</f>
        <v>1920.5</v>
      </c>
      <c r="G13" s="173">
        <f t="shared" ref="G13:G23" si="0">H13+(H13*$I$8)</f>
        <v>5.6194549999999994</v>
      </c>
      <c r="H13" s="173">
        <v>4.43</v>
      </c>
      <c r="I13" s="174">
        <f>ROUND((F13*G13),2)</f>
        <v>10792.16</v>
      </c>
    </row>
    <row r="14" spans="1:9" s="22" customFormat="1" ht="60" x14ac:dyDescent="0.25">
      <c r="A14" s="172" t="s">
        <v>15</v>
      </c>
      <c r="B14" s="165" t="s">
        <v>85</v>
      </c>
      <c r="C14" s="166">
        <v>90082</v>
      </c>
      <c r="D14" s="158" t="s">
        <v>62</v>
      </c>
      <c r="E14" s="169" t="s">
        <v>37</v>
      </c>
      <c r="F14" s="168">
        <f>F13*1.5*2</f>
        <v>5761.5</v>
      </c>
      <c r="G14" s="173">
        <f t="shared" si="0"/>
        <v>5.7716750000000001</v>
      </c>
      <c r="H14" s="152">
        <v>4.55</v>
      </c>
      <c r="I14" s="174">
        <f>ROUND((F14*G14),2)</f>
        <v>33253.51</v>
      </c>
    </row>
    <row r="15" spans="1:9" s="22" customFormat="1" ht="45" x14ac:dyDescent="0.25">
      <c r="A15" s="172" t="s">
        <v>64</v>
      </c>
      <c r="B15" s="165" t="s">
        <v>85</v>
      </c>
      <c r="C15" s="165">
        <v>94304</v>
      </c>
      <c r="D15" s="158" t="s">
        <v>38</v>
      </c>
      <c r="E15" s="169" t="s">
        <v>37</v>
      </c>
      <c r="F15" s="168">
        <f>F14-(F13*1*2)</f>
        <v>1920.5</v>
      </c>
      <c r="G15" s="173">
        <f t="shared" si="0"/>
        <v>35.505314999999996</v>
      </c>
      <c r="H15" s="152">
        <v>27.99</v>
      </c>
      <c r="I15" s="174">
        <f t="shared" ref="I15:I23" si="1">ROUND((F15*G15),2)</f>
        <v>68187.960000000006</v>
      </c>
    </row>
    <row r="16" spans="1:9" s="22" customFormat="1" ht="30" customHeight="1" x14ac:dyDescent="0.25">
      <c r="A16" s="172" t="s">
        <v>65</v>
      </c>
      <c r="B16" s="165" t="s">
        <v>85</v>
      </c>
      <c r="C16" s="165">
        <v>101571</v>
      </c>
      <c r="D16" s="158" t="s">
        <v>39</v>
      </c>
      <c r="E16" s="169" t="s">
        <v>11</v>
      </c>
      <c r="F16" s="168">
        <f>F13*2</f>
        <v>3841</v>
      </c>
      <c r="G16" s="173">
        <f t="shared" si="0"/>
        <v>34.807639999999999</v>
      </c>
      <c r="H16" s="152">
        <v>27.44</v>
      </c>
      <c r="I16" s="174">
        <f t="shared" si="1"/>
        <v>133696.15</v>
      </c>
    </row>
    <row r="17" spans="1:9" s="22" customFormat="1" ht="30" customHeight="1" x14ac:dyDescent="0.25">
      <c r="A17" s="172" t="s">
        <v>16</v>
      </c>
      <c r="B17" s="165" t="s">
        <v>85</v>
      </c>
      <c r="C17" s="165">
        <v>101624</v>
      </c>
      <c r="D17" s="158" t="s">
        <v>40</v>
      </c>
      <c r="E17" s="169" t="s">
        <v>37</v>
      </c>
      <c r="F17" s="168">
        <f>ROUND((F13*2*0.2),2)</f>
        <v>768.2</v>
      </c>
      <c r="G17" s="173">
        <f t="shared" si="0"/>
        <v>172.70627500000001</v>
      </c>
      <c r="H17" s="152">
        <v>136.15</v>
      </c>
      <c r="I17" s="174">
        <f t="shared" si="1"/>
        <v>132672.95999999999</v>
      </c>
    </row>
    <row r="18" spans="1:9" s="22" customFormat="1" ht="30" customHeight="1" x14ac:dyDescent="0.25">
      <c r="A18" s="172" t="s">
        <v>43</v>
      </c>
      <c r="B18" s="165" t="s">
        <v>85</v>
      </c>
      <c r="C18" s="167">
        <v>90725</v>
      </c>
      <c r="D18" s="161" t="s">
        <v>68</v>
      </c>
      <c r="E18" s="169" t="s">
        <v>41</v>
      </c>
      <c r="F18" s="168">
        <v>60</v>
      </c>
      <c r="G18" s="173">
        <f t="shared" si="0"/>
        <v>33.678674999999998</v>
      </c>
      <c r="H18" s="152">
        <v>26.55</v>
      </c>
      <c r="I18" s="174">
        <f t="shared" si="1"/>
        <v>2020.72</v>
      </c>
    </row>
    <row r="19" spans="1:9" s="22" customFormat="1" ht="30" customHeight="1" x14ac:dyDescent="0.25">
      <c r="A19" s="172" t="s">
        <v>44</v>
      </c>
      <c r="B19" s="165" t="s">
        <v>85</v>
      </c>
      <c r="C19" s="167">
        <v>9828</v>
      </c>
      <c r="D19" s="162" t="s">
        <v>69</v>
      </c>
      <c r="E19" s="165" t="s">
        <v>36</v>
      </c>
      <c r="F19" s="170">
        <v>1920.5</v>
      </c>
      <c r="G19" s="173">
        <f t="shared" si="0"/>
        <v>184.98535500000003</v>
      </c>
      <c r="H19" s="175">
        <v>145.83000000000001</v>
      </c>
      <c r="I19" s="174">
        <f t="shared" si="1"/>
        <v>355264.37</v>
      </c>
    </row>
    <row r="20" spans="1:9" s="22" customFormat="1" ht="45" x14ac:dyDescent="0.25">
      <c r="A20" s="172" t="s">
        <v>45</v>
      </c>
      <c r="B20" s="165" t="s">
        <v>85</v>
      </c>
      <c r="C20" s="166" t="s">
        <v>83</v>
      </c>
      <c r="D20" s="161" t="s">
        <v>84</v>
      </c>
      <c r="E20" s="165" t="s">
        <v>36</v>
      </c>
      <c r="F20" s="170">
        <f>F19</f>
        <v>1920.5</v>
      </c>
      <c r="G20" s="173">
        <f t="shared" si="0"/>
        <v>4.6046550000000002</v>
      </c>
      <c r="H20" s="176">
        <v>3.63</v>
      </c>
      <c r="I20" s="174">
        <f t="shared" si="1"/>
        <v>8843.24</v>
      </c>
    </row>
    <row r="21" spans="1:9" s="22" customFormat="1" ht="30" customHeight="1" x14ac:dyDescent="0.25">
      <c r="A21" s="172" t="s">
        <v>46</v>
      </c>
      <c r="B21" s="165" t="s">
        <v>85</v>
      </c>
      <c r="C21" s="165">
        <v>97975</v>
      </c>
      <c r="D21" s="158" t="s">
        <v>70</v>
      </c>
      <c r="E21" s="169" t="s">
        <v>41</v>
      </c>
      <c r="F21" s="171">
        <v>30</v>
      </c>
      <c r="G21" s="173">
        <f t="shared" si="0"/>
        <v>485.72133500000007</v>
      </c>
      <c r="H21" s="152">
        <v>382.91</v>
      </c>
      <c r="I21" s="174">
        <f t="shared" si="1"/>
        <v>14571.64</v>
      </c>
    </row>
    <row r="22" spans="1:9" s="22" customFormat="1" ht="30" customHeight="1" x14ac:dyDescent="0.25">
      <c r="A22" s="172" t="s">
        <v>47</v>
      </c>
      <c r="B22" s="165" t="s">
        <v>85</v>
      </c>
      <c r="C22" s="165">
        <v>6240</v>
      </c>
      <c r="D22" s="158" t="s">
        <v>42</v>
      </c>
      <c r="E22" s="169" t="s">
        <v>41</v>
      </c>
      <c r="F22" s="171">
        <v>30</v>
      </c>
      <c r="G22" s="173">
        <f t="shared" si="0"/>
        <v>1007.709085</v>
      </c>
      <c r="H22" s="177">
        <v>794.41</v>
      </c>
      <c r="I22" s="174">
        <f t="shared" si="1"/>
        <v>30231.27</v>
      </c>
    </row>
    <row r="23" spans="1:9" s="22" customFormat="1" ht="30" customHeight="1" x14ac:dyDescent="0.25">
      <c r="A23" s="172" t="s">
        <v>48</v>
      </c>
      <c r="B23" s="165" t="s">
        <v>85</v>
      </c>
      <c r="C23" s="165">
        <v>97978</v>
      </c>
      <c r="D23" s="158" t="s">
        <v>71</v>
      </c>
      <c r="E23" s="169" t="s">
        <v>41</v>
      </c>
      <c r="F23" s="171">
        <v>30</v>
      </c>
      <c r="G23" s="173">
        <f t="shared" si="0"/>
        <v>934.07266000000004</v>
      </c>
      <c r="H23" s="152">
        <v>736.36</v>
      </c>
      <c r="I23" s="174">
        <f t="shared" si="1"/>
        <v>28022.18</v>
      </c>
    </row>
    <row r="24" spans="1:9" s="22" customFormat="1" ht="30" customHeight="1" x14ac:dyDescent="0.25">
      <c r="A24" s="31"/>
      <c r="B24" s="140"/>
      <c r="C24" s="140"/>
      <c r="D24" s="146"/>
      <c r="E24" s="141"/>
      <c r="F24" s="144"/>
      <c r="G24" s="62"/>
      <c r="H24" s="152"/>
      <c r="I24" s="36"/>
    </row>
    <row r="25" spans="1:9" s="22" customFormat="1" ht="30" customHeight="1" x14ac:dyDescent="0.25">
      <c r="A25" s="28">
        <v>2</v>
      </c>
      <c r="B25" s="28"/>
      <c r="C25" s="148"/>
      <c r="D25" s="149" t="s">
        <v>72</v>
      </c>
      <c r="E25" s="148"/>
      <c r="F25" s="150"/>
      <c r="G25" s="150"/>
      <c r="H25" s="34"/>
      <c r="I25" s="151">
        <f>SUM(I26:I36)</f>
        <v>202671.98</v>
      </c>
    </row>
    <row r="26" spans="1:9" s="22" customFormat="1" ht="30" customHeight="1" x14ac:dyDescent="0.25">
      <c r="A26" s="31" t="s">
        <v>49</v>
      </c>
      <c r="B26" s="165" t="s">
        <v>67</v>
      </c>
      <c r="C26" s="166">
        <v>99063</v>
      </c>
      <c r="D26" s="161" t="s">
        <v>35</v>
      </c>
      <c r="E26" s="165" t="s">
        <v>36</v>
      </c>
      <c r="F26" s="168">
        <f>F32</f>
        <v>466.01</v>
      </c>
      <c r="G26" s="62">
        <f t="shared" ref="G26:G36" si="2">H26+(H26*$I$8)</f>
        <v>5.6194549999999994</v>
      </c>
      <c r="H26" s="173">
        <v>4.43</v>
      </c>
      <c r="I26" s="36">
        <f>ROUND((F26*G26),2)</f>
        <v>2618.7199999999998</v>
      </c>
    </row>
    <row r="27" spans="1:9" s="22" customFormat="1" ht="60" x14ac:dyDescent="0.25">
      <c r="A27" s="31" t="s">
        <v>50</v>
      </c>
      <c r="B27" s="165" t="s">
        <v>85</v>
      </c>
      <c r="C27" s="166">
        <v>90082</v>
      </c>
      <c r="D27" s="158" t="s">
        <v>62</v>
      </c>
      <c r="E27" s="169" t="s">
        <v>37</v>
      </c>
      <c r="F27" s="168">
        <f>F26*1.5*2</f>
        <v>1398.03</v>
      </c>
      <c r="G27" s="62">
        <f t="shared" si="2"/>
        <v>5.7716750000000001</v>
      </c>
      <c r="H27" s="152">
        <v>4.55</v>
      </c>
      <c r="I27" s="36">
        <f t="shared" ref="I27" si="3">ROUND((F27*G27),2)</f>
        <v>8068.97</v>
      </c>
    </row>
    <row r="28" spans="1:9" s="22" customFormat="1" ht="30" customHeight="1" x14ac:dyDescent="0.25">
      <c r="A28" s="31" t="s">
        <v>51</v>
      </c>
      <c r="B28" s="165" t="s">
        <v>67</v>
      </c>
      <c r="C28" s="165">
        <v>94304</v>
      </c>
      <c r="D28" s="158" t="s">
        <v>38</v>
      </c>
      <c r="E28" s="169" t="s">
        <v>37</v>
      </c>
      <c r="F28" s="168">
        <f>F27-(F26*1*2)</f>
        <v>466.01</v>
      </c>
      <c r="G28" s="62">
        <f t="shared" si="2"/>
        <v>35.505314999999996</v>
      </c>
      <c r="H28" s="152">
        <v>27.99</v>
      </c>
      <c r="I28" s="36">
        <f>ROUND((F28*G28),2)</f>
        <v>16545.830000000002</v>
      </c>
    </row>
    <row r="29" spans="1:9" s="22" customFormat="1" ht="30" customHeight="1" x14ac:dyDescent="0.25">
      <c r="A29" s="31" t="s">
        <v>52</v>
      </c>
      <c r="B29" s="165" t="s">
        <v>67</v>
      </c>
      <c r="C29" s="165">
        <v>101571</v>
      </c>
      <c r="D29" s="158" t="s">
        <v>39</v>
      </c>
      <c r="E29" s="169" t="s">
        <v>11</v>
      </c>
      <c r="F29" s="168">
        <f>F26*2</f>
        <v>932.02</v>
      </c>
      <c r="G29" s="62">
        <f t="shared" si="2"/>
        <v>34.807639999999999</v>
      </c>
      <c r="H29" s="152">
        <v>27.44</v>
      </c>
      <c r="I29" s="36">
        <f>ROUND((F29*G29),2)</f>
        <v>32441.42</v>
      </c>
    </row>
    <row r="30" spans="1:9" s="22" customFormat="1" ht="30" customHeight="1" x14ac:dyDescent="0.25">
      <c r="A30" s="31" t="s">
        <v>53</v>
      </c>
      <c r="B30" s="165" t="s">
        <v>67</v>
      </c>
      <c r="C30" s="165">
        <v>101624</v>
      </c>
      <c r="D30" s="158" t="s">
        <v>40</v>
      </c>
      <c r="E30" s="169" t="s">
        <v>37</v>
      </c>
      <c r="F30" s="168">
        <f>ROUND((F26*2*0.2),2)</f>
        <v>186.4</v>
      </c>
      <c r="G30" s="62">
        <f t="shared" si="2"/>
        <v>172.70627500000001</v>
      </c>
      <c r="H30" s="152">
        <v>136.15</v>
      </c>
      <c r="I30" s="36">
        <f t="shared" ref="I30" si="4">ROUND((F30*G30),2)</f>
        <v>32192.45</v>
      </c>
    </row>
    <row r="31" spans="1:9" s="22" customFormat="1" ht="30" customHeight="1" x14ac:dyDescent="0.25">
      <c r="A31" s="31" t="s">
        <v>54</v>
      </c>
      <c r="B31" s="166" t="s">
        <v>67</v>
      </c>
      <c r="C31" s="167">
        <v>90725</v>
      </c>
      <c r="D31" s="161" t="s">
        <v>68</v>
      </c>
      <c r="E31" s="169" t="s">
        <v>41</v>
      </c>
      <c r="F31" s="168">
        <f>F34*2</f>
        <v>18</v>
      </c>
      <c r="G31" s="62">
        <f t="shared" si="2"/>
        <v>33.678674999999998</v>
      </c>
      <c r="H31" s="152">
        <v>26.55</v>
      </c>
      <c r="I31" s="36">
        <f t="shared" ref="I31:I36" si="5">ROUND((F31*G31),2)</f>
        <v>606.22</v>
      </c>
    </row>
    <row r="32" spans="1:9" s="22" customFormat="1" ht="30" customHeight="1" x14ac:dyDescent="0.25">
      <c r="A32" s="31" t="s">
        <v>55</v>
      </c>
      <c r="B32" s="165" t="s">
        <v>67</v>
      </c>
      <c r="C32" s="167">
        <v>9828</v>
      </c>
      <c r="D32" s="162" t="s">
        <v>69</v>
      </c>
      <c r="E32" s="165" t="s">
        <v>36</v>
      </c>
      <c r="F32" s="170">
        <f>64.79*4+10.9+62.77+75.32+57.86</f>
        <v>466.01</v>
      </c>
      <c r="G32" s="62">
        <f t="shared" si="2"/>
        <v>184.98535500000003</v>
      </c>
      <c r="H32" s="175">
        <v>145.83000000000001</v>
      </c>
      <c r="I32" s="36">
        <f t="shared" si="5"/>
        <v>86205.03</v>
      </c>
    </row>
    <row r="33" spans="1:12" s="22" customFormat="1" ht="30" customHeight="1" x14ac:dyDescent="0.25">
      <c r="A33" s="31" t="s">
        <v>56</v>
      </c>
      <c r="B33" s="165" t="s">
        <v>85</v>
      </c>
      <c r="C33" s="166" t="s">
        <v>83</v>
      </c>
      <c r="D33" s="161" t="s">
        <v>84</v>
      </c>
      <c r="E33" s="165" t="s">
        <v>36</v>
      </c>
      <c r="F33" s="170">
        <f>F32</f>
        <v>466.01</v>
      </c>
      <c r="G33" s="62">
        <f t="shared" si="2"/>
        <v>4.6046550000000002</v>
      </c>
      <c r="H33" s="176">
        <v>3.63</v>
      </c>
      <c r="I33" s="36">
        <f t="shared" si="5"/>
        <v>2145.8200000000002</v>
      </c>
    </row>
    <row r="34" spans="1:12" s="22" customFormat="1" ht="30" customHeight="1" x14ac:dyDescent="0.25">
      <c r="A34" s="31" t="s">
        <v>57</v>
      </c>
      <c r="B34" s="165" t="s">
        <v>67</v>
      </c>
      <c r="C34" s="165">
        <v>97975</v>
      </c>
      <c r="D34" s="158" t="s">
        <v>70</v>
      </c>
      <c r="E34" s="169" t="s">
        <v>41</v>
      </c>
      <c r="F34" s="171">
        <v>9</v>
      </c>
      <c r="G34" s="62">
        <f t="shared" si="2"/>
        <v>485.72133500000007</v>
      </c>
      <c r="H34" s="152">
        <v>382.91</v>
      </c>
      <c r="I34" s="36">
        <f t="shared" si="5"/>
        <v>4371.49</v>
      </c>
    </row>
    <row r="35" spans="1:12" s="22" customFormat="1" ht="30" customHeight="1" x14ac:dyDescent="0.25">
      <c r="A35" s="31" t="s">
        <v>58</v>
      </c>
      <c r="B35" s="165" t="s">
        <v>67</v>
      </c>
      <c r="C35" s="165">
        <v>6240</v>
      </c>
      <c r="D35" s="158" t="s">
        <v>42</v>
      </c>
      <c r="E35" s="169" t="s">
        <v>41</v>
      </c>
      <c r="F35" s="171">
        <v>9</v>
      </c>
      <c r="G35" s="62">
        <f t="shared" si="2"/>
        <v>1007.709085</v>
      </c>
      <c r="H35" s="177">
        <v>794.41</v>
      </c>
      <c r="I35" s="36">
        <f t="shared" si="5"/>
        <v>9069.3799999999992</v>
      </c>
    </row>
    <row r="36" spans="1:12" s="22" customFormat="1" ht="30" customHeight="1" x14ac:dyDescent="0.25">
      <c r="A36" s="31" t="s">
        <v>59</v>
      </c>
      <c r="B36" s="165" t="s">
        <v>67</v>
      </c>
      <c r="C36" s="165">
        <v>97978</v>
      </c>
      <c r="D36" s="158" t="s">
        <v>71</v>
      </c>
      <c r="E36" s="169" t="s">
        <v>41</v>
      </c>
      <c r="F36" s="171">
        <v>9</v>
      </c>
      <c r="G36" s="62">
        <f t="shared" si="2"/>
        <v>934.07266000000004</v>
      </c>
      <c r="H36" s="152">
        <v>736.36</v>
      </c>
      <c r="I36" s="36">
        <f t="shared" si="5"/>
        <v>8406.65</v>
      </c>
    </row>
    <row r="37" spans="1:12" s="22" customFormat="1" ht="30" customHeight="1" x14ac:dyDescent="0.25">
      <c r="A37" s="31"/>
      <c r="B37" s="140"/>
      <c r="C37" s="142"/>
      <c r="D37" s="145"/>
      <c r="E37" s="142"/>
      <c r="F37" s="143"/>
      <c r="G37" s="62"/>
      <c r="H37" s="153"/>
      <c r="I37" s="36"/>
    </row>
    <row r="38" spans="1:12" s="22" customFormat="1" ht="30" customHeight="1" x14ac:dyDescent="0.25">
      <c r="A38" s="28">
        <v>3</v>
      </c>
      <c r="B38" s="28"/>
      <c r="C38" s="148"/>
      <c r="D38" s="149" t="s">
        <v>73</v>
      </c>
      <c r="E38" s="148"/>
      <c r="F38" s="150"/>
      <c r="G38" s="150"/>
      <c r="H38" s="34"/>
      <c r="I38" s="151">
        <f>SUM(I39:I46)</f>
        <v>200483.66999999998</v>
      </c>
    </row>
    <row r="39" spans="1:12" s="22" customFormat="1" ht="30" customHeight="1" x14ac:dyDescent="0.25">
      <c r="A39" s="31" t="s">
        <v>76</v>
      </c>
      <c r="B39" s="154" t="s">
        <v>67</v>
      </c>
      <c r="C39" s="155">
        <v>99063</v>
      </c>
      <c r="D39" s="156" t="s">
        <v>35</v>
      </c>
      <c r="E39" s="154" t="s">
        <v>36</v>
      </c>
      <c r="F39" s="157">
        <f>F44</f>
        <v>512.44000000000005</v>
      </c>
      <c r="G39" s="62">
        <f t="shared" ref="G39:G46" si="6">H39+(H39*$I$8)</f>
        <v>5.6194549999999994</v>
      </c>
      <c r="H39" s="173">
        <v>4.43</v>
      </c>
      <c r="I39" s="36">
        <f>ROUND((F39*G39),2)</f>
        <v>2879.63</v>
      </c>
    </row>
    <row r="40" spans="1:12" s="22" customFormat="1" ht="60" x14ac:dyDescent="0.25">
      <c r="A40" s="31" t="s">
        <v>77</v>
      </c>
      <c r="B40" s="165" t="s">
        <v>85</v>
      </c>
      <c r="C40" s="166">
        <v>90082</v>
      </c>
      <c r="D40" s="158" t="s">
        <v>62</v>
      </c>
      <c r="E40" s="169" t="s">
        <v>37</v>
      </c>
      <c r="F40" s="157">
        <f>F39*1.5*2</f>
        <v>1537.3200000000002</v>
      </c>
      <c r="G40" s="62">
        <f t="shared" si="6"/>
        <v>5.7716750000000001</v>
      </c>
      <c r="H40" s="152">
        <v>4.55</v>
      </c>
      <c r="I40" s="36">
        <f t="shared" ref="I40" si="7">ROUND((F40*G40),2)</f>
        <v>8872.91</v>
      </c>
    </row>
    <row r="41" spans="1:12" s="22" customFormat="1" ht="45" x14ac:dyDescent="0.25">
      <c r="A41" s="31" t="s">
        <v>78</v>
      </c>
      <c r="B41" s="154" t="s">
        <v>67</v>
      </c>
      <c r="C41" s="154">
        <v>94304</v>
      </c>
      <c r="D41" s="158" t="s">
        <v>38</v>
      </c>
      <c r="E41" s="159" t="s">
        <v>37</v>
      </c>
      <c r="F41" s="157">
        <f>F40-(F39*1*2)</f>
        <v>512.44000000000005</v>
      </c>
      <c r="G41" s="62">
        <f t="shared" si="6"/>
        <v>35.505314999999996</v>
      </c>
      <c r="H41" s="152">
        <v>27.99</v>
      </c>
      <c r="I41" s="36">
        <f t="shared" ref="I41:I46" si="8">ROUND((F41*G41),2)</f>
        <v>18194.34</v>
      </c>
      <c r="L41" s="22">
        <f>70.74+79.25+32.5+60.92+194.35+62.8+11.88</f>
        <v>512.44000000000005</v>
      </c>
    </row>
    <row r="42" spans="1:12" s="22" customFormat="1" ht="30" customHeight="1" x14ac:dyDescent="0.25">
      <c r="A42" s="31" t="s">
        <v>79</v>
      </c>
      <c r="B42" s="154" t="s">
        <v>67</v>
      </c>
      <c r="C42" s="154">
        <v>101571</v>
      </c>
      <c r="D42" s="158" t="s">
        <v>39</v>
      </c>
      <c r="E42" s="159" t="s">
        <v>11</v>
      </c>
      <c r="F42" s="157">
        <f>F39*2</f>
        <v>1024.8800000000001</v>
      </c>
      <c r="G42" s="62">
        <f t="shared" si="6"/>
        <v>34.807639999999999</v>
      </c>
      <c r="H42" s="152">
        <v>27.44</v>
      </c>
      <c r="I42" s="36">
        <f t="shared" si="8"/>
        <v>35673.65</v>
      </c>
    </row>
    <row r="43" spans="1:12" s="22" customFormat="1" ht="30" customHeight="1" x14ac:dyDescent="0.25">
      <c r="A43" s="31" t="s">
        <v>80</v>
      </c>
      <c r="B43" s="154" t="s">
        <v>67</v>
      </c>
      <c r="C43" s="154">
        <v>101624</v>
      </c>
      <c r="D43" s="158" t="s">
        <v>40</v>
      </c>
      <c r="E43" s="159" t="s">
        <v>37</v>
      </c>
      <c r="F43" s="157">
        <f>ROUND((F39*2*0.2),2)</f>
        <v>204.98</v>
      </c>
      <c r="G43" s="62">
        <f t="shared" si="6"/>
        <v>172.70627500000001</v>
      </c>
      <c r="H43" s="152">
        <v>136.15</v>
      </c>
      <c r="I43" s="36">
        <f t="shared" si="8"/>
        <v>35401.33</v>
      </c>
    </row>
    <row r="44" spans="1:12" s="22" customFormat="1" ht="30" customHeight="1" x14ac:dyDescent="0.25">
      <c r="A44" s="31" t="s">
        <v>81</v>
      </c>
      <c r="B44" s="154" t="s">
        <v>67</v>
      </c>
      <c r="C44" s="160">
        <v>9828</v>
      </c>
      <c r="D44" s="162" t="s">
        <v>69</v>
      </c>
      <c r="E44" s="154" t="s">
        <v>36</v>
      </c>
      <c r="F44" s="163">
        <v>512.44000000000005</v>
      </c>
      <c r="G44" s="62">
        <f t="shared" si="6"/>
        <v>184.98535500000003</v>
      </c>
      <c r="H44" s="175">
        <v>145.83000000000001</v>
      </c>
      <c r="I44" s="36">
        <f t="shared" si="8"/>
        <v>94793.9</v>
      </c>
    </row>
    <row r="45" spans="1:12" s="22" customFormat="1" ht="30" customHeight="1" x14ac:dyDescent="0.25">
      <c r="A45" s="31"/>
      <c r="B45" s="165" t="s">
        <v>85</v>
      </c>
      <c r="C45" s="166" t="s">
        <v>83</v>
      </c>
      <c r="D45" s="161" t="s">
        <v>84</v>
      </c>
      <c r="E45" s="165" t="s">
        <v>36</v>
      </c>
      <c r="F45" s="163">
        <f>F44</f>
        <v>512.44000000000005</v>
      </c>
      <c r="G45" s="62">
        <f t="shared" si="6"/>
        <v>4.6046550000000002</v>
      </c>
      <c r="H45" s="176">
        <v>3.63</v>
      </c>
      <c r="I45" s="36">
        <f t="shared" si="8"/>
        <v>2359.61</v>
      </c>
    </row>
    <row r="46" spans="1:12" s="22" customFormat="1" ht="30" customHeight="1" x14ac:dyDescent="0.25">
      <c r="A46" s="31" t="s">
        <v>82</v>
      </c>
      <c r="B46" s="154" t="s">
        <v>74</v>
      </c>
      <c r="C46" s="154">
        <v>70070115</v>
      </c>
      <c r="D46" s="158" t="s">
        <v>75</v>
      </c>
      <c r="E46" s="159" t="s">
        <v>41</v>
      </c>
      <c r="F46" s="164">
        <v>9</v>
      </c>
      <c r="G46" s="62">
        <f t="shared" si="6"/>
        <v>256.47801500000003</v>
      </c>
      <c r="H46" s="153">
        <v>202.19</v>
      </c>
      <c r="I46" s="36">
        <f t="shared" si="8"/>
        <v>2308.3000000000002</v>
      </c>
    </row>
    <row r="47" spans="1:12" s="22" customFormat="1" ht="21.75" customHeight="1" x14ac:dyDescent="0.25">
      <c r="A47" s="183"/>
      <c r="B47" s="184"/>
      <c r="C47" s="184"/>
      <c r="D47" s="184"/>
      <c r="E47" s="184"/>
      <c r="F47" s="184"/>
      <c r="G47" s="184"/>
      <c r="H47" s="184"/>
      <c r="I47" s="185"/>
    </row>
    <row r="48" spans="1:12" s="22" customFormat="1" ht="30" customHeight="1" x14ac:dyDescent="0.25">
      <c r="A48" s="186" t="s">
        <v>12</v>
      </c>
      <c r="B48" s="187"/>
      <c r="C48" s="187"/>
      <c r="D48" s="187"/>
      <c r="E48" s="187"/>
      <c r="F48" s="187"/>
      <c r="G48" s="187"/>
      <c r="H48" s="45"/>
      <c r="I48" s="45">
        <f>I25+I12+I38</f>
        <v>1220711.81</v>
      </c>
    </row>
    <row r="49" spans="1:9" s="22" customFormat="1" ht="47.25" customHeight="1" x14ac:dyDescent="0.2">
      <c r="A49" s="23"/>
      <c r="B49" s="136"/>
      <c r="C49" s="18"/>
      <c r="D49" s="43"/>
      <c r="E49" s="7"/>
      <c r="F49" s="7"/>
      <c r="G49" s="7"/>
      <c r="H49" s="5"/>
      <c r="I49" s="46"/>
    </row>
    <row r="50" spans="1:9" s="22" customFormat="1" ht="30" customHeight="1" x14ac:dyDescent="0.2">
      <c r="A50" s="23"/>
      <c r="B50" s="136"/>
      <c r="C50" s="18"/>
      <c r="D50" s="8"/>
      <c r="E50" s="9"/>
      <c r="F50" s="10"/>
      <c r="G50" s="10"/>
      <c r="H50" s="5"/>
      <c r="I50" s="46"/>
    </row>
    <row r="51" spans="1:9" s="22" customFormat="1" ht="30" customHeight="1" x14ac:dyDescent="0.2">
      <c r="A51" s="23"/>
      <c r="B51" s="136"/>
      <c r="C51" s="18"/>
      <c r="D51" s="8"/>
      <c r="E51" s="9"/>
      <c r="F51" s="10"/>
      <c r="G51" s="10"/>
      <c r="H51" s="5"/>
      <c r="I51" s="46"/>
    </row>
    <row r="52" spans="1:9" x14ac:dyDescent="0.2">
      <c r="A52" s="23"/>
      <c r="E52" s="19"/>
      <c r="I52" s="46"/>
    </row>
    <row r="53" spans="1:9" x14ac:dyDescent="0.2">
      <c r="A53" s="23"/>
      <c r="E53" s="19"/>
      <c r="I53" s="46"/>
    </row>
    <row r="54" spans="1:9" x14ac:dyDescent="0.2">
      <c r="A54" s="23"/>
      <c r="E54" s="19"/>
      <c r="F54" s="13"/>
      <c r="G54" s="13"/>
      <c r="I54" s="46"/>
    </row>
    <row r="55" spans="1:9" x14ac:dyDescent="0.2">
      <c r="A55" s="23"/>
      <c r="E55" s="19"/>
      <c r="F55" s="13"/>
      <c r="G55" s="13"/>
      <c r="I55" s="46"/>
    </row>
    <row r="56" spans="1:9" x14ac:dyDescent="0.2">
      <c r="A56" s="24"/>
      <c r="B56" s="26"/>
      <c r="C56" s="25"/>
      <c r="D56" s="44"/>
      <c r="E56" s="26"/>
      <c r="F56" s="14"/>
      <c r="G56" s="14"/>
      <c r="H56" s="27"/>
      <c r="I56" s="47"/>
    </row>
    <row r="57" spans="1:9" x14ac:dyDescent="0.2">
      <c r="F57" s="13"/>
      <c r="G57" s="13"/>
    </row>
    <row r="58" spans="1:9" x14ac:dyDescent="0.2">
      <c r="F58" s="15"/>
      <c r="G58" s="15"/>
    </row>
    <row r="59" spans="1:9" x14ac:dyDescent="0.2">
      <c r="F59" s="15"/>
      <c r="G59" s="15"/>
    </row>
    <row r="60" spans="1:9" x14ac:dyDescent="0.2">
      <c r="F60" s="15"/>
      <c r="G60" s="15"/>
    </row>
  </sheetData>
  <mergeCells count="13">
    <mergeCell ref="A47:I47"/>
    <mergeCell ref="A48:G48"/>
    <mergeCell ref="A8:C8"/>
    <mergeCell ref="A7:C7"/>
    <mergeCell ref="D8:F8"/>
    <mergeCell ref="D7:F7"/>
    <mergeCell ref="G7:H7"/>
    <mergeCell ref="G8:H8"/>
    <mergeCell ref="D1:H1"/>
    <mergeCell ref="D2:H2"/>
    <mergeCell ref="D3:H3"/>
    <mergeCell ref="D4:H4"/>
    <mergeCell ref="D5:H5"/>
  </mergeCells>
  <phoneticPr fontId="17" type="noConversion"/>
  <pageMargins left="0.7" right="0.7" top="0.75" bottom="0.75" header="0.3" footer="0.3"/>
  <pageSetup paperSize="9" scale="37" fitToHeight="0"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52116-85B5-4EAF-A73A-87E56C0CC115}">
  <sheetPr>
    <pageSetUpPr fitToPage="1"/>
  </sheetPr>
  <dimension ref="A1:M26"/>
  <sheetViews>
    <sheetView zoomScale="70" zoomScaleNormal="70" workbookViewId="0">
      <selection activeCell="M26" sqref="A1:M26"/>
    </sheetView>
  </sheetViews>
  <sheetFormatPr defaultRowHeight="15" x14ac:dyDescent="0.25"/>
  <cols>
    <col min="1" max="1" width="14.7109375" customWidth="1"/>
    <col min="2" max="2" width="29.28515625" customWidth="1"/>
    <col min="3" max="3" width="20.5703125" customWidth="1"/>
    <col min="4" max="4" width="13.28515625" customWidth="1"/>
    <col min="5" max="5" width="19.5703125" customWidth="1"/>
    <col min="6" max="6" width="12.7109375" customWidth="1"/>
    <col min="7" max="7" width="18.28515625" customWidth="1"/>
    <col min="13" max="13" width="13.85546875" customWidth="1"/>
  </cols>
  <sheetData>
    <row r="1" spans="1:13" ht="20.25" x14ac:dyDescent="0.3">
      <c r="A1" s="127"/>
      <c r="B1" s="198" t="s">
        <v>0</v>
      </c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28"/>
    </row>
    <row r="2" spans="1:13" ht="20.25" x14ac:dyDescent="0.3">
      <c r="A2" s="122"/>
      <c r="B2" s="199" t="s">
        <v>17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29"/>
    </row>
    <row r="3" spans="1:13" x14ac:dyDescent="0.25">
      <c r="A3" s="122"/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130"/>
    </row>
    <row r="4" spans="1:13" ht="18" x14ac:dyDescent="0.25">
      <c r="A4" s="122"/>
      <c r="B4" s="200" t="s">
        <v>18</v>
      </c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131"/>
    </row>
    <row r="5" spans="1:13" x14ac:dyDescent="0.25">
      <c r="A5" s="122"/>
      <c r="B5" s="92"/>
      <c r="C5" s="94"/>
      <c r="D5" s="94"/>
      <c r="E5" s="94"/>
      <c r="F5" s="94"/>
      <c r="G5" s="94"/>
      <c r="H5" s="94"/>
      <c r="I5" s="94"/>
      <c r="J5" s="94"/>
      <c r="K5" s="94"/>
      <c r="L5" s="94"/>
      <c r="M5" s="123"/>
    </row>
    <row r="6" spans="1:13" x14ac:dyDescent="0.25">
      <c r="A6" s="132"/>
      <c r="B6" s="133"/>
      <c r="C6" s="134"/>
      <c r="D6" s="133"/>
      <c r="E6" s="133"/>
      <c r="F6" s="133"/>
      <c r="G6" s="133"/>
      <c r="H6" s="133"/>
      <c r="I6" s="133"/>
      <c r="J6" s="133"/>
      <c r="K6" s="133"/>
      <c r="L6" s="133"/>
      <c r="M6" s="135"/>
    </row>
    <row r="7" spans="1:13" ht="43.15" customHeight="1" x14ac:dyDescent="0.25">
      <c r="A7" s="85" t="s">
        <v>2</v>
      </c>
      <c r="B7" s="201" t="str">
        <f>Orçamento!D7</f>
        <v>REDE COLETORA DE ESGOTO - REDES INTERNAS</v>
      </c>
      <c r="C7" s="201"/>
      <c r="D7" s="201"/>
      <c r="E7" s="201"/>
      <c r="F7" s="201"/>
      <c r="G7" s="201"/>
      <c r="H7" s="201"/>
      <c r="I7" s="201"/>
      <c r="J7" s="201"/>
      <c r="K7" s="201"/>
      <c r="L7" s="85" t="s">
        <v>3</v>
      </c>
      <c r="M7" s="102">
        <f>Orçamento!I7</f>
        <v>44414</v>
      </c>
    </row>
    <row r="8" spans="1:13" ht="67.5" customHeight="1" x14ac:dyDescent="0.25">
      <c r="A8" s="85" t="s">
        <v>4</v>
      </c>
      <c r="B8" s="202" t="str">
        <f>Orçamento!D8</f>
        <v>POLO INDUSTRIAL NELSON JOSÉ DA SILVA - VEREADOR NELSON CARIOCA</v>
      </c>
      <c r="C8" s="202"/>
      <c r="D8" s="202"/>
      <c r="E8" s="202"/>
      <c r="F8" s="202"/>
      <c r="G8" s="202"/>
      <c r="H8" s="202"/>
      <c r="I8" s="202"/>
      <c r="J8" s="203"/>
      <c r="K8" s="201"/>
      <c r="L8" s="85" t="s">
        <v>19</v>
      </c>
      <c r="M8" s="103">
        <v>0.26850000000000002</v>
      </c>
    </row>
    <row r="9" spans="1:13" x14ac:dyDescent="0.25">
      <c r="A9" s="194"/>
      <c r="B9" s="195"/>
      <c r="C9" s="195"/>
      <c r="D9" s="195"/>
      <c r="E9" s="195"/>
      <c r="F9" s="195"/>
      <c r="G9" s="195"/>
      <c r="H9" s="195"/>
      <c r="I9" s="195"/>
      <c r="J9" s="195"/>
      <c r="K9" s="195"/>
      <c r="L9" s="195"/>
      <c r="M9" s="196"/>
    </row>
    <row r="10" spans="1:13" x14ac:dyDescent="0.25">
      <c r="A10" s="205" t="s">
        <v>20</v>
      </c>
      <c r="B10" s="104" t="s">
        <v>21</v>
      </c>
      <c r="C10" s="105" t="s">
        <v>22</v>
      </c>
      <c r="D10" s="197" t="s">
        <v>23</v>
      </c>
      <c r="E10" s="197"/>
      <c r="F10" s="197" t="s">
        <v>24</v>
      </c>
      <c r="G10" s="197"/>
      <c r="H10" s="197" t="s">
        <v>25</v>
      </c>
      <c r="I10" s="197"/>
      <c r="J10" s="197" t="s">
        <v>26</v>
      </c>
      <c r="K10" s="197"/>
      <c r="L10" s="197" t="s">
        <v>27</v>
      </c>
      <c r="M10" s="197"/>
    </row>
    <row r="11" spans="1:13" x14ac:dyDescent="0.25">
      <c r="A11" s="205"/>
      <c r="B11" s="104" t="s">
        <v>28</v>
      </c>
      <c r="C11" s="105" t="s">
        <v>29</v>
      </c>
      <c r="D11" s="106" t="s">
        <v>30</v>
      </c>
      <c r="E11" s="106" t="s">
        <v>31</v>
      </c>
      <c r="F11" s="106" t="s">
        <v>30</v>
      </c>
      <c r="G11" s="106" t="s">
        <v>31</v>
      </c>
      <c r="H11" s="106" t="s">
        <v>30</v>
      </c>
      <c r="I11" s="106" t="s">
        <v>31</v>
      </c>
      <c r="J11" s="106" t="s">
        <v>30</v>
      </c>
      <c r="K11" s="106" t="s">
        <v>31</v>
      </c>
      <c r="L11" s="106" t="s">
        <v>30</v>
      </c>
      <c r="M11" s="106" t="s">
        <v>31</v>
      </c>
    </row>
    <row r="12" spans="1:13" x14ac:dyDescent="0.25">
      <c r="A12" s="109"/>
      <c r="B12" s="83"/>
      <c r="C12" s="110"/>
      <c r="D12" s="111"/>
      <c r="E12" s="111"/>
      <c r="F12" s="111"/>
      <c r="G12" s="111"/>
      <c r="H12" s="111"/>
      <c r="I12" s="111"/>
      <c r="J12" s="111"/>
      <c r="K12" s="111"/>
      <c r="L12" s="111"/>
      <c r="M12" s="111"/>
    </row>
    <row r="13" spans="1:13" ht="30" x14ac:dyDescent="0.25">
      <c r="A13" s="112">
        <v>1</v>
      </c>
      <c r="B13" s="84" t="str">
        <f>B7</f>
        <v>REDE COLETORA DE ESGOTO - REDES INTERNAS</v>
      </c>
      <c r="C13" s="113">
        <f>Orçamento!I48</f>
        <v>1220711.81</v>
      </c>
      <c r="D13" s="114">
        <v>1</v>
      </c>
      <c r="E13" s="115">
        <f>D13*C13</f>
        <v>1220711.81</v>
      </c>
      <c r="F13" s="114"/>
      <c r="G13" s="115"/>
      <c r="H13" s="114"/>
      <c r="I13" s="115"/>
      <c r="J13" s="114"/>
      <c r="K13" s="115"/>
      <c r="L13" s="114"/>
      <c r="M13" s="115"/>
    </row>
    <row r="14" spans="1:13" ht="15.75" x14ac:dyDescent="0.25">
      <c r="A14" s="91"/>
      <c r="B14" s="87"/>
      <c r="C14" s="88"/>
      <c r="D14" s="89"/>
      <c r="E14" s="90"/>
      <c r="F14" s="90"/>
      <c r="G14" s="90"/>
      <c r="H14" s="90"/>
      <c r="I14" s="90"/>
      <c r="J14" s="89"/>
      <c r="K14" s="90"/>
      <c r="L14" s="89"/>
      <c r="M14" s="90"/>
    </row>
    <row r="15" spans="1:13" ht="15.75" x14ac:dyDescent="0.25">
      <c r="A15" s="204"/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107"/>
      <c r="M15" s="107"/>
    </row>
    <row r="16" spans="1:13" ht="15.75" x14ac:dyDescent="0.25">
      <c r="A16" s="108"/>
      <c r="B16" s="116" t="s">
        <v>12</v>
      </c>
      <c r="C16" s="86">
        <f>C13</f>
        <v>1220711.81</v>
      </c>
      <c r="D16" s="117">
        <f>E16/C16</f>
        <v>1</v>
      </c>
      <c r="E16" s="86">
        <f>E13</f>
        <v>1220711.81</v>
      </c>
      <c r="F16" s="117"/>
      <c r="G16" s="86"/>
      <c r="H16" s="117"/>
      <c r="I16" s="86"/>
      <c r="J16" s="117"/>
      <c r="K16" s="86"/>
      <c r="L16" s="117"/>
      <c r="M16" s="86"/>
    </row>
    <row r="17" spans="1:13" x14ac:dyDescent="0.25">
      <c r="A17" s="118"/>
      <c r="B17" s="119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1"/>
    </row>
    <row r="18" spans="1:13" x14ac:dyDescent="0.25">
      <c r="A18" s="122"/>
      <c r="B18" s="92"/>
      <c r="C18" s="96"/>
      <c r="D18" s="97"/>
      <c r="E18" s="98"/>
      <c r="F18" s="98"/>
      <c r="G18" s="98"/>
      <c r="H18" s="98"/>
      <c r="I18" s="98"/>
      <c r="J18" s="99"/>
      <c r="K18" s="95"/>
      <c r="L18" s="94"/>
      <c r="M18" s="123"/>
    </row>
    <row r="19" spans="1:13" x14ac:dyDescent="0.25">
      <c r="A19" s="75"/>
      <c r="B19" s="74"/>
      <c r="C19" s="81"/>
      <c r="D19" s="65"/>
      <c r="E19" s="65"/>
      <c r="F19" s="65"/>
      <c r="G19" s="66"/>
      <c r="H19" s="64"/>
      <c r="I19" s="64"/>
      <c r="J19" s="99"/>
      <c r="K19" s="95"/>
      <c r="L19" s="94"/>
      <c r="M19" s="123"/>
    </row>
    <row r="20" spans="1:13" x14ac:dyDescent="0.25">
      <c r="A20" s="75"/>
      <c r="B20" s="74"/>
      <c r="C20" s="67"/>
      <c r="D20" s="68"/>
      <c r="E20" s="69"/>
      <c r="F20" s="69"/>
      <c r="G20" s="63"/>
      <c r="H20" s="64"/>
      <c r="I20" s="64"/>
      <c r="J20" s="99"/>
      <c r="K20" s="95"/>
      <c r="L20" s="95"/>
      <c r="M20" s="123"/>
    </row>
    <row r="21" spans="1:13" x14ac:dyDescent="0.25">
      <c r="A21" s="75"/>
      <c r="B21" s="74"/>
      <c r="C21" s="67"/>
      <c r="D21" s="68"/>
      <c r="E21" s="69"/>
      <c r="F21" s="69"/>
      <c r="G21" s="63"/>
      <c r="H21" s="64"/>
      <c r="I21" s="64"/>
      <c r="J21" s="99"/>
      <c r="K21" s="95"/>
      <c r="L21" s="95"/>
      <c r="M21" s="123"/>
    </row>
    <row r="22" spans="1:13" x14ac:dyDescent="0.25">
      <c r="A22" s="75"/>
      <c r="B22" s="74"/>
      <c r="C22" s="80"/>
      <c r="D22" s="70"/>
      <c r="E22" s="71"/>
      <c r="F22" s="71"/>
      <c r="G22" s="64"/>
      <c r="H22" s="64"/>
      <c r="I22" s="64"/>
      <c r="J22" s="99"/>
      <c r="K22" s="95"/>
      <c r="L22" s="94"/>
      <c r="M22" s="123"/>
    </row>
    <row r="23" spans="1:13" ht="18" x14ac:dyDescent="0.25">
      <c r="A23" s="75"/>
      <c r="B23" s="74"/>
      <c r="C23" s="80"/>
      <c r="D23" s="70"/>
      <c r="E23" s="71"/>
      <c r="F23" s="71"/>
      <c r="G23" s="64"/>
      <c r="H23" s="64"/>
      <c r="I23" s="64"/>
      <c r="J23" s="100"/>
      <c r="K23" s="95"/>
      <c r="L23" s="101"/>
      <c r="M23" s="123"/>
    </row>
    <row r="24" spans="1:13" x14ac:dyDescent="0.25">
      <c r="A24" s="75"/>
      <c r="B24" s="74"/>
      <c r="C24" s="80"/>
      <c r="D24" s="70"/>
      <c r="E24" s="72"/>
      <c r="F24" s="72"/>
      <c r="G24" s="64"/>
      <c r="H24" s="64"/>
      <c r="I24" s="64"/>
      <c r="J24" s="98"/>
      <c r="K24" s="95"/>
      <c r="L24" s="94"/>
      <c r="M24" s="123"/>
    </row>
    <row r="25" spans="1:13" x14ac:dyDescent="0.25">
      <c r="A25" s="75"/>
      <c r="B25" s="74"/>
      <c r="C25" s="80"/>
      <c r="D25" s="70"/>
      <c r="E25" s="72"/>
      <c r="F25" s="72"/>
      <c r="G25" s="64"/>
      <c r="H25" s="64"/>
      <c r="I25" s="64"/>
      <c r="J25" s="98"/>
      <c r="K25" s="95"/>
      <c r="L25" s="94"/>
      <c r="M25" s="123"/>
    </row>
    <row r="26" spans="1:13" x14ac:dyDescent="0.25">
      <c r="A26" s="76"/>
      <c r="B26" s="77"/>
      <c r="C26" s="82"/>
      <c r="D26" s="78"/>
      <c r="E26" s="73"/>
      <c r="F26" s="73"/>
      <c r="G26" s="79"/>
      <c r="H26" s="79"/>
      <c r="I26" s="79"/>
      <c r="J26" s="124"/>
      <c r="K26" s="124"/>
      <c r="L26" s="125"/>
      <c r="M26" s="126"/>
    </row>
  </sheetData>
  <mergeCells count="15">
    <mergeCell ref="A15:K15"/>
    <mergeCell ref="A10:A11"/>
    <mergeCell ref="D10:E10"/>
    <mergeCell ref="F10:G10"/>
    <mergeCell ref="H10:I10"/>
    <mergeCell ref="J10:K10"/>
    <mergeCell ref="A9:M9"/>
    <mergeCell ref="L10:M10"/>
    <mergeCell ref="B1:L1"/>
    <mergeCell ref="B2:L2"/>
    <mergeCell ref="B4:L4"/>
    <mergeCell ref="B7:I7"/>
    <mergeCell ref="J7:K7"/>
    <mergeCell ref="B8:I8"/>
    <mergeCell ref="J8:K8"/>
  </mergeCells>
  <pageMargins left="0.511811024" right="0.511811024" top="0.78740157499999996" bottom="0.78740157499999996" header="0.31496062000000002" footer="0.31496062000000002"/>
  <pageSetup paperSize="9" scale="72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Orçamento</vt:lpstr>
      <vt:lpstr>cronograma</vt:lpstr>
      <vt:lpstr>Orçamento!Area_de_impressao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Usuário</dc:creator>
  <cp:lastModifiedBy>User</cp:lastModifiedBy>
  <cp:lastPrinted>2021-09-22T18:02:20Z</cp:lastPrinted>
  <dcterms:created xsi:type="dcterms:W3CDTF">2018-04-05T13:31:35Z</dcterms:created>
  <dcterms:modified xsi:type="dcterms:W3CDTF">2021-09-22T18:02:24Z</dcterms:modified>
</cp:coreProperties>
</file>